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3"/>
  </bookViews>
  <sheets>
    <sheet name="汇总表 (2)" sheetId="6" r:id="rId1"/>
    <sheet name="分组表" sheetId="4" r:id="rId2"/>
    <sheet name="原始" sheetId="1" r:id="rId3"/>
    <sheet name="汇总表" sheetId="5" r:id="rId4"/>
  </sheets>
  <definedNames>
    <definedName name="_xlnm._FilterDatabase" localSheetId="1" hidden="1">分组表!$A$2:$E$2</definedName>
    <definedName name="_xlnm._FilterDatabase" localSheetId="3" hidden="1">汇总表!$A$2:$H$2</definedName>
    <definedName name="_xlnm._FilterDatabase" localSheetId="0" hidden="1">'汇总表 (2)'!$A$2:$J$2</definedName>
    <definedName name="_xlnm._FilterDatabase" localSheetId="2" hidden="1">原始!$A$1:$D$1</definedName>
    <definedName name="_xlnm.Print_Titles" localSheetId="1">分组表!$1:$2</definedName>
  </definedNames>
  <calcPr calcId="145621"/>
</workbook>
</file>

<file path=xl/calcChain.xml><?xml version="1.0" encoding="utf-8"?>
<calcChain xmlns="http://schemas.openxmlformats.org/spreadsheetml/2006/main">
  <c r="F19" i="6" l="1"/>
  <c r="H19" i="6" s="1"/>
  <c r="J19" i="6" s="1"/>
  <c r="E19" i="6"/>
  <c r="G19" i="6" s="1"/>
  <c r="I19" i="6" s="1"/>
  <c r="C19" i="6"/>
  <c r="F18" i="6"/>
  <c r="H18" i="6" s="1"/>
  <c r="J18" i="6" s="1"/>
  <c r="E18" i="6"/>
  <c r="G18" i="6" s="1"/>
  <c r="I18" i="6" s="1"/>
  <c r="C18" i="6"/>
  <c r="H37" i="6"/>
  <c r="J37" i="6" s="1"/>
  <c r="F37" i="6"/>
  <c r="E37" i="6"/>
  <c r="G37" i="6" s="1"/>
  <c r="I37" i="6" s="1"/>
  <c r="C37" i="6"/>
  <c r="H17" i="6"/>
  <c r="J17" i="6" s="1"/>
  <c r="F17" i="6"/>
  <c r="E17" i="6"/>
  <c r="G17" i="6" s="1"/>
  <c r="I17" i="6" s="1"/>
  <c r="C17" i="6"/>
  <c r="F27" i="6"/>
  <c r="H27" i="6" s="1"/>
  <c r="J27" i="6" s="1"/>
  <c r="E27" i="6"/>
  <c r="G27" i="6" s="1"/>
  <c r="I27" i="6" s="1"/>
  <c r="C27" i="6"/>
  <c r="F16" i="6"/>
  <c r="H16" i="6" s="1"/>
  <c r="J16" i="6" s="1"/>
  <c r="E16" i="6"/>
  <c r="G16" i="6" s="1"/>
  <c r="I16" i="6" s="1"/>
  <c r="C16" i="6"/>
  <c r="F15" i="6"/>
  <c r="H15" i="6" s="1"/>
  <c r="J15" i="6" s="1"/>
  <c r="E15" i="6"/>
  <c r="G15" i="6" s="1"/>
  <c r="I15" i="6" s="1"/>
  <c r="C15" i="6"/>
  <c r="F22" i="6"/>
  <c r="H22" i="6" s="1"/>
  <c r="J22" i="6" s="1"/>
  <c r="E22" i="6"/>
  <c r="G22" i="6" s="1"/>
  <c r="I22" i="6" s="1"/>
  <c r="C22" i="6"/>
  <c r="F21" i="6"/>
  <c r="H21" i="6" s="1"/>
  <c r="J21" i="6" s="1"/>
  <c r="E21" i="6"/>
  <c r="G21" i="6" s="1"/>
  <c r="I21" i="6" s="1"/>
  <c r="C21" i="6"/>
  <c r="F14" i="6"/>
  <c r="H14" i="6" s="1"/>
  <c r="J14" i="6" s="1"/>
  <c r="E14" i="6"/>
  <c r="G14" i="6" s="1"/>
  <c r="I14" i="6" s="1"/>
  <c r="C14" i="6"/>
  <c r="F13" i="6"/>
  <c r="H13" i="6" s="1"/>
  <c r="J13" i="6" s="1"/>
  <c r="E13" i="6"/>
  <c r="G13" i="6" s="1"/>
  <c r="I13" i="6" s="1"/>
  <c r="C13" i="6"/>
  <c r="F36" i="6"/>
  <c r="H36" i="6" s="1"/>
  <c r="J36" i="6" s="1"/>
  <c r="E36" i="6"/>
  <c r="G36" i="6" s="1"/>
  <c r="I36" i="6" s="1"/>
  <c r="C36" i="6"/>
  <c r="F23" i="6"/>
  <c r="H23" i="6" s="1"/>
  <c r="J23" i="6" s="1"/>
  <c r="E23" i="6"/>
  <c r="G23" i="6" s="1"/>
  <c r="I23" i="6" s="1"/>
  <c r="C23" i="6"/>
  <c r="F26" i="6"/>
  <c r="H26" i="6" s="1"/>
  <c r="J26" i="6" s="1"/>
  <c r="E26" i="6"/>
  <c r="G26" i="6" s="1"/>
  <c r="I26" i="6" s="1"/>
  <c r="C26" i="6"/>
  <c r="F12" i="6"/>
  <c r="H12" i="6" s="1"/>
  <c r="J12" i="6" s="1"/>
  <c r="E12" i="6"/>
  <c r="G12" i="6" s="1"/>
  <c r="I12" i="6" s="1"/>
  <c r="C12" i="6"/>
  <c r="F35" i="6"/>
  <c r="H35" i="6" s="1"/>
  <c r="J35" i="6" s="1"/>
  <c r="E35" i="6"/>
  <c r="G35" i="6" s="1"/>
  <c r="I35" i="6" s="1"/>
  <c r="C35" i="6"/>
  <c r="F11" i="6"/>
  <c r="H11" i="6" s="1"/>
  <c r="J11" i="6" s="1"/>
  <c r="E11" i="6"/>
  <c r="G11" i="6" s="1"/>
  <c r="I11" i="6" s="1"/>
  <c r="C11" i="6"/>
  <c r="F34" i="6"/>
  <c r="H34" i="6" s="1"/>
  <c r="J34" i="6" s="1"/>
  <c r="E34" i="6"/>
  <c r="G34" i="6" s="1"/>
  <c r="I34" i="6" s="1"/>
  <c r="C34" i="6"/>
  <c r="F10" i="6"/>
  <c r="H10" i="6" s="1"/>
  <c r="J10" i="6" s="1"/>
  <c r="E10" i="6"/>
  <c r="G10" i="6" s="1"/>
  <c r="I10" i="6" s="1"/>
  <c r="C10" i="6"/>
  <c r="F20" i="6"/>
  <c r="H20" i="6" s="1"/>
  <c r="J20" i="6" s="1"/>
  <c r="E20" i="6"/>
  <c r="G20" i="6" s="1"/>
  <c r="I20" i="6" s="1"/>
  <c r="C20" i="6"/>
  <c r="F9" i="6"/>
  <c r="H9" i="6" s="1"/>
  <c r="J9" i="6" s="1"/>
  <c r="E9" i="6"/>
  <c r="G9" i="6" s="1"/>
  <c r="I9" i="6" s="1"/>
  <c r="C9" i="6"/>
  <c r="F8" i="6"/>
  <c r="H8" i="6" s="1"/>
  <c r="J8" i="6" s="1"/>
  <c r="E8" i="6"/>
  <c r="G8" i="6" s="1"/>
  <c r="I8" i="6" s="1"/>
  <c r="C8" i="6"/>
  <c r="F7" i="6"/>
  <c r="H7" i="6" s="1"/>
  <c r="J7" i="6" s="1"/>
  <c r="E7" i="6"/>
  <c r="G7" i="6" s="1"/>
  <c r="I7" i="6" s="1"/>
  <c r="C7" i="6"/>
  <c r="F33" i="6"/>
  <c r="H33" i="6" s="1"/>
  <c r="J33" i="6" s="1"/>
  <c r="E33" i="6"/>
  <c r="G33" i="6" s="1"/>
  <c r="I33" i="6" s="1"/>
  <c r="C33" i="6"/>
  <c r="F6" i="6"/>
  <c r="H6" i="6" s="1"/>
  <c r="J6" i="6" s="1"/>
  <c r="E6" i="6"/>
  <c r="G6" i="6" s="1"/>
  <c r="I6" i="6" s="1"/>
  <c r="C6" i="6"/>
  <c r="F32" i="6"/>
  <c r="H32" i="6" s="1"/>
  <c r="J32" i="6" s="1"/>
  <c r="E32" i="6"/>
  <c r="G32" i="6" s="1"/>
  <c r="I32" i="6" s="1"/>
  <c r="C32" i="6"/>
  <c r="F25" i="6"/>
  <c r="H25" i="6" s="1"/>
  <c r="J25" i="6" s="1"/>
  <c r="E25" i="6"/>
  <c r="G25" i="6" s="1"/>
  <c r="I25" i="6" s="1"/>
  <c r="C25" i="6"/>
  <c r="F31" i="6"/>
  <c r="H31" i="6" s="1"/>
  <c r="J31" i="6" s="1"/>
  <c r="E31" i="6"/>
  <c r="G31" i="6" s="1"/>
  <c r="I31" i="6" s="1"/>
  <c r="C31" i="6"/>
  <c r="F30" i="6"/>
  <c r="H30" i="6" s="1"/>
  <c r="J30" i="6" s="1"/>
  <c r="E30" i="6"/>
  <c r="G30" i="6" s="1"/>
  <c r="I30" i="6" s="1"/>
  <c r="C30" i="6"/>
  <c r="F29" i="6"/>
  <c r="H29" i="6" s="1"/>
  <c r="J29" i="6" s="1"/>
  <c r="E29" i="6"/>
  <c r="G29" i="6" s="1"/>
  <c r="I29" i="6" s="1"/>
  <c r="C29" i="6"/>
  <c r="F5" i="6"/>
  <c r="H5" i="6" s="1"/>
  <c r="J5" i="6" s="1"/>
  <c r="E5" i="6"/>
  <c r="G5" i="6" s="1"/>
  <c r="I5" i="6" s="1"/>
  <c r="C5" i="6"/>
  <c r="F28" i="6"/>
  <c r="H28" i="6" s="1"/>
  <c r="J28" i="6" s="1"/>
  <c r="E28" i="6"/>
  <c r="G28" i="6" s="1"/>
  <c r="I28" i="6" s="1"/>
  <c r="C28" i="6"/>
  <c r="F24" i="6"/>
  <c r="H24" i="6" s="1"/>
  <c r="J24" i="6" s="1"/>
  <c r="E24" i="6"/>
  <c r="G24" i="6" s="1"/>
  <c r="I24" i="6" s="1"/>
  <c r="C24" i="6"/>
  <c r="F4" i="6"/>
  <c r="H4" i="6" s="1"/>
  <c r="J4" i="6" s="1"/>
  <c r="E4" i="6"/>
  <c r="G4" i="6" s="1"/>
  <c r="I4" i="6" s="1"/>
  <c r="C4" i="6"/>
  <c r="F4" i="5"/>
  <c r="H4" i="5" s="1"/>
  <c r="F5" i="5"/>
  <c r="H5" i="5" s="1"/>
  <c r="F6" i="5"/>
  <c r="H6" i="5" s="1"/>
  <c r="F7" i="5"/>
  <c r="H7" i="5" s="1"/>
  <c r="F8" i="5"/>
  <c r="H8" i="5" s="1"/>
  <c r="F9" i="5"/>
  <c r="H9" i="5" s="1"/>
  <c r="F10" i="5"/>
  <c r="H10" i="5" s="1"/>
  <c r="F11" i="5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3" i="5"/>
  <c r="H3" i="5" s="1"/>
  <c r="E4" i="5"/>
  <c r="G4" i="5" s="1"/>
  <c r="E5" i="5"/>
  <c r="G5" i="5" s="1"/>
  <c r="E6" i="5"/>
  <c r="G6" i="5" s="1"/>
  <c r="E7" i="5"/>
  <c r="G7" i="5" s="1"/>
  <c r="E8" i="5"/>
  <c r="G8" i="5" s="1"/>
  <c r="E9" i="5"/>
  <c r="G9" i="5" s="1"/>
  <c r="E10" i="5"/>
  <c r="G10" i="5" s="1"/>
  <c r="E11" i="5"/>
  <c r="G11" i="5" s="1"/>
  <c r="E12" i="5"/>
  <c r="G12" i="5" s="1"/>
  <c r="E13" i="5"/>
  <c r="G13" i="5" s="1"/>
  <c r="E14" i="5"/>
  <c r="G14" i="5" s="1"/>
  <c r="E15" i="5"/>
  <c r="G15" i="5" s="1"/>
  <c r="E16" i="5"/>
  <c r="G16" i="5" s="1"/>
  <c r="E17" i="5"/>
  <c r="G17" i="5" s="1"/>
  <c r="E18" i="5"/>
  <c r="G18" i="5" s="1"/>
  <c r="E19" i="5"/>
  <c r="G19" i="5" s="1"/>
  <c r="E20" i="5"/>
  <c r="G20" i="5" s="1"/>
  <c r="E21" i="5"/>
  <c r="G21" i="5" s="1"/>
  <c r="E22" i="5"/>
  <c r="G22" i="5" s="1"/>
  <c r="E23" i="5"/>
  <c r="G23" i="5" s="1"/>
  <c r="E24" i="5"/>
  <c r="G24" i="5" s="1"/>
  <c r="E25" i="5"/>
  <c r="G25" i="5" s="1"/>
  <c r="E26" i="5"/>
  <c r="G26" i="5" s="1"/>
  <c r="E27" i="5"/>
  <c r="G27" i="5" s="1"/>
  <c r="E3" i="5"/>
  <c r="G3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" i="4"/>
  <c r="J3" i="6" l="1"/>
  <c r="I3" i="6"/>
</calcChain>
</file>

<file path=xl/sharedStrings.xml><?xml version="1.0" encoding="utf-8"?>
<sst xmlns="http://schemas.openxmlformats.org/spreadsheetml/2006/main" count="325" uniqueCount="138">
  <si>
    <t>威海芸祥家纺技术服务有限公司</t>
  </si>
  <si>
    <t>新泰众成科技有限公司</t>
  </si>
  <si>
    <t>新泰市佑德生物化工研究院有限公司</t>
  </si>
  <si>
    <t>山东中全信息技术咨询有限公司</t>
  </si>
  <si>
    <t>山东韵升科技股份有限公司</t>
  </si>
  <si>
    <t>山东新泰华高科食品检测有限公司</t>
  </si>
  <si>
    <t>山东省农业科学院科技产业处</t>
  </si>
  <si>
    <t>山东省科学院生物研究所</t>
  </si>
  <si>
    <t>山东省科学院激光研究所</t>
  </si>
  <si>
    <t>山东省科学院海洋仪器仪表研究所</t>
  </si>
  <si>
    <t>山东省建筑科学研究院科技开发中心</t>
  </si>
  <si>
    <t>山东理工大奥星科技发展有限公司</t>
  </si>
  <si>
    <t>山东辰华科技信息有限公司</t>
  </si>
  <si>
    <t>山东百诺医药股份有限公司</t>
  </si>
  <si>
    <t>荣成市综合技术转化中心</t>
  </si>
  <si>
    <t>青岛理工大学科技处</t>
  </si>
  <si>
    <t>齐鲁工业大学技术转移中心</t>
  </si>
  <si>
    <t>济南迪亚实业有限责任公司</t>
  </si>
  <si>
    <t>济南大学科技处</t>
  </si>
  <si>
    <t>哈尔滨工业大学（威海）技术转移中心</t>
  </si>
  <si>
    <t>序号</t>
    <phoneticPr fontId="1" type="noConversion"/>
  </si>
  <si>
    <t>单位名称</t>
    <phoneticPr fontId="1" type="noConversion"/>
  </si>
  <si>
    <t>合同成交额</t>
    <phoneticPr fontId="1" type="noConversion"/>
  </si>
  <si>
    <t>奖补金额</t>
    <phoneticPr fontId="1" type="noConversion"/>
  </si>
  <si>
    <t>主管部门</t>
    <phoneticPr fontId="1" type="noConversion"/>
  </si>
  <si>
    <t>2018年度山东省省级技术转移转化服务机构补助经费评审表</t>
    <phoneticPr fontId="1" type="noConversion"/>
  </si>
  <si>
    <t>备注</t>
    <phoneticPr fontId="1" type="noConversion"/>
  </si>
  <si>
    <t>山东齐创石化工程有限公司</t>
  </si>
  <si>
    <t>沂水县中小企业公共服务中心</t>
  </si>
  <si>
    <t>山东金丰花生加工技术公共服务中心</t>
  </si>
  <si>
    <t>山东理工职业学院科技成果转移转化中心</t>
    <phoneticPr fontId="6" type="noConversion"/>
  </si>
  <si>
    <t>山东省交通科学研究院</t>
  </si>
  <si>
    <t>济南师瑞达科技有限公司</t>
  </si>
  <si>
    <t>山东海诺知识产权运营管理有限公司</t>
  </si>
  <si>
    <t>山东中广信息科技有限公司</t>
  </si>
  <si>
    <t>山东新中天信息技术股份有限公司</t>
  </si>
  <si>
    <t>山东省建设科技与产业化中心</t>
  </si>
  <si>
    <t>山东省药学科学院</t>
  </si>
  <si>
    <t>山东省农业科学院科技产业处</t>
    <phoneticPr fontId="1" type="noConversion"/>
  </si>
  <si>
    <t>山东省计算中心（国家超级计算济南中心）</t>
  </si>
  <si>
    <t>山东省精细化工科研中试基地</t>
  </si>
  <si>
    <t>山东交通学院科研处</t>
    <phoneticPr fontId="1" type="noConversion"/>
  </si>
  <si>
    <t>青岛科技大学合作发展处</t>
  </si>
  <si>
    <t>山东理工大学</t>
  </si>
  <si>
    <t>山东省交通规划设计院研发中心</t>
  </si>
  <si>
    <t>山东大学技术转移中心</t>
  </si>
  <si>
    <t>淄博市科技局</t>
  </si>
  <si>
    <t>山东智宇知识产权运营中心有限公司</t>
  </si>
  <si>
    <t>烟台市科技局</t>
  </si>
  <si>
    <t>烟台科源技术项目管理咨询有限公司</t>
  </si>
  <si>
    <t>烟台生产力促进中心</t>
  </si>
  <si>
    <t>烟台上禾知识产权代理事务所</t>
  </si>
  <si>
    <t>中国科学院山东综合技术转化中心烟台中心</t>
  </si>
  <si>
    <t>山东省烟台市农业科学研究院</t>
  </si>
  <si>
    <t>烟台中科网络技术研究所</t>
  </si>
  <si>
    <t>烟台卓群企业管理咨询有限公司</t>
  </si>
  <si>
    <t>北京轻创知识产权代理有限公司烟台分公司</t>
  </si>
  <si>
    <t>中科（潍坊）创新园有限公司</t>
  </si>
  <si>
    <t>潍坊市科技局</t>
  </si>
  <si>
    <t>山东大学(威海)技术转移与成果推广中心</t>
  </si>
  <si>
    <t>威海市科技局</t>
  </si>
  <si>
    <t>威海虹润海洋科技有限公司</t>
  </si>
  <si>
    <t>威海盛世科技服务有限公司</t>
  </si>
  <si>
    <t>威海市金桥科技信息服务中心</t>
  </si>
  <si>
    <t>泰安泰山科技有限公司</t>
  </si>
  <si>
    <t>中科院山东转化中心泰安中心</t>
  </si>
  <si>
    <t>临沂市科技局</t>
  </si>
  <si>
    <t>临沂市生产力促进中心</t>
  </si>
  <si>
    <t>山东力创科技股份有限公司</t>
  </si>
  <si>
    <t>济宁汇桥信息技术有限公司</t>
  </si>
  <si>
    <t>济宁市科技局</t>
  </si>
  <si>
    <t>济宁市智能机器人集成应用工程技术研究中心</t>
  </si>
  <si>
    <t>济宁市生产力促进中心</t>
  </si>
  <si>
    <t>山东智经信息科技有限公司</t>
  </si>
  <si>
    <t>济宁正德企业管理咨询有限公司</t>
  </si>
  <si>
    <t>济宁中科先进技术研究院有限公司</t>
  </si>
  <si>
    <t>济南道一信息咨询有限公司</t>
  </si>
  <si>
    <t>济南市科技局</t>
  </si>
  <si>
    <t>山东军地信息技术有限公司</t>
  </si>
  <si>
    <t>政和科技股份有限公司</t>
  </si>
  <si>
    <t>长清区产学研融合发展领导小组办公室</t>
  </si>
  <si>
    <t>山东百川同创能源有限公司</t>
  </si>
  <si>
    <t>山东诚创医药技术开发有限公司</t>
  </si>
  <si>
    <t>济南浙商金桥信息科技有限公司</t>
  </si>
  <si>
    <t>中华全国供销合作总社济南果品研究院科技处</t>
  </si>
  <si>
    <t>鲁台科技合作交流中心</t>
  </si>
  <si>
    <t>东营市科技局</t>
  </si>
  <si>
    <t>东营市东科企协技术成果评估评价咨询中心有限公司</t>
  </si>
  <si>
    <t>东营市森琼兰东专利技术服务有限公司</t>
  </si>
  <si>
    <t>德州迈特新材料研究中心</t>
  </si>
  <si>
    <t>山东省科学院情报研究所</t>
  </si>
  <si>
    <t>省科学院</t>
  </si>
  <si>
    <t>山东省科学院新材料研究所</t>
  </si>
  <si>
    <t>山东省科学院自动化研究所</t>
  </si>
  <si>
    <t>山东省科技咨询中心</t>
  </si>
  <si>
    <t>聊城大学科技转化中心</t>
  </si>
  <si>
    <t>省教育厅</t>
  </si>
  <si>
    <t>鲁东大学</t>
  </si>
  <si>
    <t>烟台大学科技处</t>
  </si>
  <si>
    <t>青岛远洋船员职业学院科技开发事业部</t>
  </si>
  <si>
    <t>省交通运输厅</t>
  </si>
  <si>
    <t>山东大学</t>
  </si>
  <si>
    <t>淄博市科技局</t>
    <phoneticPr fontId="1" type="noConversion"/>
  </si>
  <si>
    <t>烟台市科技局</t>
    <phoneticPr fontId="1" type="noConversion"/>
  </si>
  <si>
    <t>威海市科技局</t>
    <phoneticPr fontId="1" type="noConversion"/>
  </si>
  <si>
    <t>泰安市科技局</t>
    <phoneticPr fontId="1" type="noConversion"/>
  </si>
  <si>
    <t>泰安市特种设备检验研究院
（山东省特种设备检验研究院泰安分院）</t>
    <phoneticPr fontId="1" type="noConversion"/>
  </si>
  <si>
    <t>日照市睿翅电子商务产业有限公司
（日照睿翅科技服务中心）</t>
    <phoneticPr fontId="1" type="noConversion"/>
  </si>
  <si>
    <t>日照市科技局</t>
    <phoneticPr fontId="1" type="noConversion"/>
  </si>
  <si>
    <t>临沂市科技局</t>
    <phoneticPr fontId="1" type="noConversion"/>
  </si>
  <si>
    <t>莱芜市科技局</t>
    <phoneticPr fontId="1" type="noConversion"/>
  </si>
  <si>
    <t>山东理工职业学院科技成果转移转化中心</t>
    <phoneticPr fontId="7" type="noConversion"/>
  </si>
  <si>
    <t>济宁市科技局</t>
    <phoneticPr fontId="1" type="noConversion"/>
  </si>
  <si>
    <t>济南市科技局</t>
    <phoneticPr fontId="1" type="noConversion"/>
  </si>
  <si>
    <t>山东山大胶体材料有限责任公司</t>
    <phoneticPr fontId="1" type="noConversion"/>
  </si>
  <si>
    <t>东营市科创创业园运营管理股份有限公司</t>
    <phoneticPr fontId="7" type="noConversion"/>
  </si>
  <si>
    <t>东营市科技局</t>
    <phoneticPr fontId="1" type="noConversion"/>
  </si>
  <si>
    <t>德州市科技局</t>
    <phoneticPr fontId="1" type="noConversion"/>
  </si>
  <si>
    <t>山东鲁旺知识产权股份有限公司</t>
    <phoneticPr fontId="1" type="noConversion"/>
  </si>
  <si>
    <t>省住建厅</t>
    <phoneticPr fontId="1" type="noConversion"/>
  </si>
  <si>
    <t>省商业集团</t>
    <phoneticPr fontId="1" type="noConversion"/>
  </si>
  <si>
    <t>省农科院</t>
    <phoneticPr fontId="1" type="noConversion"/>
  </si>
  <si>
    <t>省科学院</t>
    <phoneticPr fontId="1" type="noConversion"/>
  </si>
  <si>
    <t>省科协</t>
    <phoneticPr fontId="1" type="noConversion"/>
  </si>
  <si>
    <t>省科技厅</t>
    <phoneticPr fontId="1" type="noConversion"/>
  </si>
  <si>
    <t>山东省电子信息产品检验院信息技术创新发展研究中心</t>
    <phoneticPr fontId="1" type="noConversion"/>
  </si>
  <si>
    <t>省经信委</t>
    <phoneticPr fontId="1" type="noConversion"/>
  </si>
  <si>
    <t>省教育厅</t>
    <phoneticPr fontId="1" type="noConversion"/>
  </si>
  <si>
    <t>_</t>
    <phoneticPr fontId="1" type="noConversion"/>
  </si>
  <si>
    <t>2000万起点</t>
    <phoneticPr fontId="1" type="noConversion"/>
  </si>
  <si>
    <t>1000万起点</t>
    <phoneticPr fontId="1" type="noConversion"/>
  </si>
  <si>
    <t>2000万</t>
    <phoneticPr fontId="1" type="noConversion"/>
  </si>
  <si>
    <t>1000万</t>
    <phoneticPr fontId="1" type="noConversion"/>
  </si>
  <si>
    <t>合计</t>
    <phoneticPr fontId="1" type="noConversion"/>
  </si>
  <si>
    <t>2018年度山东省省级技术转移转化服务机构补助经费清单</t>
    <phoneticPr fontId="1" type="noConversion"/>
  </si>
  <si>
    <t>2018年度拟通过山东省省级科技成果转移转化服务机构   资金奖补审核名单</t>
    <phoneticPr fontId="1" type="noConversion"/>
  </si>
  <si>
    <t>审核结论</t>
    <phoneticPr fontId="1" type="noConversion"/>
  </si>
  <si>
    <t>通过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</si>
</sst>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4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9" workbookViewId="0">
      <selection activeCell="B28" sqref="B4:B28"/>
    </sheetView>
  </sheetViews>
  <sheetFormatPr defaultRowHeight="13.5" x14ac:dyDescent="0.15"/>
  <cols>
    <col min="1" max="1" width="5.375" customWidth="1"/>
    <col min="2" max="2" width="30.125" style="17" customWidth="1"/>
    <col min="3" max="3" width="17.375" style="2" customWidth="1"/>
    <col min="4" max="4" width="14.125" style="2" customWidth="1"/>
    <col min="5" max="5" width="12.75" style="2" hidden="1" customWidth="1"/>
    <col min="6" max="6" width="14.75" style="2" hidden="1" customWidth="1"/>
    <col min="7" max="8" width="0" style="2" hidden="1" customWidth="1"/>
    <col min="9" max="9" width="10.5" style="11" bestFit="1" customWidth="1"/>
    <col min="10" max="10" width="11.875" style="11" customWidth="1"/>
  </cols>
  <sheetData>
    <row r="1" spans="1:10" ht="41.25" customHeight="1" x14ac:dyDescent="0.15">
      <c r="A1" s="23" t="s">
        <v>134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 x14ac:dyDescent="0.15">
      <c r="A2" s="6" t="s">
        <v>20</v>
      </c>
      <c r="B2" s="15" t="s">
        <v>21</v>
      </c>
      <c r="C2" s="5" t="s">
        <v>24</v>
      </c>
      <c r="D2" s="5" t="s">
        <v>22</v>
      </c>
      <c r="E2" s="12" t="s">
        <v>129</v>
      </c>
      <c r="F2" s="12" t="s">
        <v>130</v>
      </c>
      <c r="G2" s="14"/>
      <c r="H2" s="14"/>
      <c r="I2" s="13" t="s">
        <v>131</v>
      </c>
      <c r="J2" s="13" t="s">
        <v>132</v>
      </c>
    </row>
    <row r="3" spans="1:10" ht="18" customHeight="1" x14ac:dyDescent="0.15">
      <c r="A3" s="19" t="s">
        <v>133</v>
      </c>
      <c r="B3" s="19"/>
      <c r="C3" s="19"/>
      <c r="D3" s="19"/>
      <c r="E3" s="14"/>
      <c r="F3" s="14"/>
      <c r="G3" s="14"/>
      <c r="H3" s="14"/>
      <c r="I3" s="13">
        <f>SUM(I1:I2)</f>
        <v>0</v>
      </c>
      <c r="J3" s="13">
        <f>SUM(J1:J2)</f>
        <v>0</v>
      </c>
    </row>
    <row r="4" spans="1:10" ht="18" customHeight="1" x14ac:dyDescent="0.15">
      <c r="A4" s="5">
        <v>1</v>
      </c>
      <c r="B4" s="16" t="s">
        <v>27</v>
      </c>
      <c r="C4" s="1" t="str">
        <f>VLOOKUP(B4,原始!A:B,2,0)</f>
        <v>淄博市科技局</v>
      </c>
      <c r="D4" s="5">
        <v>4494.3500000000004</v>
      </c>
      <c r="E4" s="14">
        <f t="shared" ref="E4:E37" si="0">D4*0.015</f>
        <v>67.41525</v>
      </c>
      <c r="F4" s="14">
        <f t="shared" ref="F4:F37" si="1">D4*0.015</f>
        <v>67.41525</v>
      </c>
      <c r="G4" s="14">
        <f t="shared" ref="G4:G37" si="2">IF(E4&gt;30,E4,0)</f>
        <v>67.41525</v>
      </c>
      <c r="H4" s="14">
        <f t="shared" ref="H4:H37" si="3">IF(F4&gt;15,F4,0)</f>
        <v>67.41525</v>
      </c>
      <c r="I4" s="13">
        <f t="shared" ref="I4:I37" si="4">IF(G4&gt;50,50,G4)</f>
        <v>50</v>
      </c>
      <c r="J4" s="13">
        <f t="shared" ref="J4:J37" si="5">IF(H4&gt;50,50,H4)</f>
        <v>50</v>
      </c>
    </row>
    <row r="5" spans="1:10" ht="18" customHeight="1" x14ac:dyDescent="0.15">
      <c r="A5" s="4">
        <v>4</v>
      </c>
      <c r="B5" s="16" t="s">
        <v>19</v>
      </c>
      <c r="C5" s="1" t="str">
        <f>VLOOKUP(B5,原始!A:B,2,0)</f>
        <v>威海市科技局</v>
      </c>
      <c r="D5" s="5">
        <v>5715.5</v>
      </c>
      <c r="E5" s="14">
        <f t="shared" si="0"/>
        <v>85.732500000000002</v>
      </c>
      <c r="F5" s="14">
        <f t="shared" si="1"/>
        <v>85.732500000000002</v>
      </c>
      <c r="G5" s="14">
        <f t="shared" si="2"/>
        <v>85.732500000000002</v>
      </c>
      <c r="H5" s="14">
        <f t="shared" si="3"/>
        <v>85.732500000000002</v>
      </c>
      <c r="I5" s="13">
        <f t="shared" si="4"/>
        <v>50</v>
      </c>
      <c r="J5" s="13">
        <f t="shared" si="5"/>
        <v>50</v>
      </c>
    </row>
    <row r="6" spans="1:10" ht="18" customHeight="1" x14ac:dyDescent="0.15">
      <c r="A6" s="4">
        <v>10</v>
      </c>
      <c r="B6" s="16" t="s">
        <v>31</v>
      </c>
      <c r="C6" s="1" t="str">
        <f>VLOOKUP(B6,原始!A:B,2,0)</f>
        <v>济南市科技局</v>
      </c>
      <c r="D6" s="5">
        <v>10393.299999999999</v>
      </c>
      <c r="E6" s="14">
        <f t="shared" si="0"/>
        <v>155.89949999999999</v>
      </c>
      <c r="F6" s="14">
        <f t="shared" si="1"/>
        <v>155.89949999999999</v>
      </c>
      <c r="G6" s="14">
        <f t="shared" si="2"/>
        <v>155.89949999999999</v>
      </c>
      <c r="H6" s="14">
        <f t="shared" si="3"/>
        <v>155.89949999999999</v>
      </c>
      <c r="I6" s="13">
        <f t="shared" si="4"/>
        <v>50</v>
      </c>
      <c r="J6" s="13">
        <f t="shared" si="5"/>
        <v>50</v>
      </c>
    </row>
    <row r="7" spans="1:10" ht="18" customHeight="1" x14ac:dyDescent="0.15">
      <c r="A7" s="4">
        <v>12</v>
      </c>
      <c r="B7" s="16" t="s">
        <v>33</v>
      </c>
      <c r="C7" s="1" t="str">
        <f>VLOOKUP(B7,原始!A:B,2,0)</f>
        <v>济南市科技局</v>
      </c>
      <c r="D7" s="5">
        <v>5417.5</v>
      </c>
      <c r="E7" s="14">
        <f t="shared" si="0"/>
        <v>81.262500000000003</v>
      </c>
      <c r="F7" s="14">
        <f t="shared" si="1"/>
        <v>81.262500000000003</v>
      </c>
      <c r="G7" s="14">
        <f t="shared" si="2"/>
        <v>81.262500000000003</v>
      </c>
      <c r="H7" s="14">
        <f t="shared" si="3"/>
        <v>81.262500000000003</v>
      </c>
      <c r="I7" s="13">
        <f t="shared" si="4"/>
        <v>50</v>
      </c>
      <c r="J7" s="13">
        <f t="shared" si="5"/>
        <v>50</v>
      </c>
    </row>
    <row r="8" spans="1:10" ht="18" customHeight="1" x14ac:dyDescent="0.15">
      <c r="A8" s="5">
        <v>13</v>
      </c>
      <c r="B8" s="16" t="s">
        <v>34</v>
      </c>
      <c r="C8" s="1" t="str">
        <f>VLOOKUP(B8,原始!A:B,2,0)</f>
        <v>济南市科技局</v>
      </c>
      <c r="D8" s="5">
        <v>4775.8</v>
      </c>
      <c r="E8" s="14">
        <f t="shared" si="0"/>
        <v>71.637</v>
      </c>
      <c r="F8" s="14">
        <f t="shared" si="1"/>
        <v>71.637</v>
      </c>
      <c r="G8" s="14">
        <f t="shared" si="2"/>
        <v>71.637</v>
      </c>
      <c r="H8" s="14">
        <f t="shared" si="3"/>
        <v>71.637</v>
      </c>
      <c r="I8" s="13">
        <f t="shared" si="4"/>
        <v>50</v>
      </c>
      <c r="J8" s="13">
        <f t="shared" si="5"/>
        <v>50</v>
      </c>
    </row>
    <row r="9" spans="1:10" ht="18" customHeight="1" x14ac:dyDescent="0.15">
      <c r="A9" s="4">
        <v>14</v>
      </c>
      <c r="B9" s="16" t="s">
        <v>35</v>
      </c>
      <c r="C9" s="1" t="str">
        <f>VLOOKUP(B9,原始!A:B,2,0)</f>
        <v>济南市科技局</v>
      </c>
      <c r="D9" s="5">
        <v>3976.32</v>
      </c>
      <c r="E9" s="14">
        <f t="shared" si="0"/>
        <v>59.644800000000004</v>
      </c>
      <c r="F9" s="14">
        <f t="shared" si="1"/>
        <v>59.644800000000004</v>
      </c>
      <c r="G9" s="14">
        <f t="shared" si="2"/>
        <v>59.644800000000004</v>
      </c>
      <c r="H9" s="14">
        <f t="shared" si="3"/>
        <v>59.644800000000004</v>
      </c>
      <c r="I9" s="13">
        <f t="shared" si="4"/>
        <v>50</v>
      </c>
      <c r="J9" s="13">
        <f t="shared" si="5"/>
        <v>50</v>
      </c>
    </row>
    <row r="10" spans="1:10" ht="18" customHeight="1" x14ac:dyDescent="0.15">
      <c r="A10" s="4">
        <v>16</v>
      </c>
      <c r="B10" s="16" t="s">
        <v>17</v>
      </c>
      <c r="C10" s="1" t="str">
        <f>VLOOKUP(B10,原始!A:B,2,0)</f>
        <v>济南市科技局</v>
      </c>
      <c r="D10" s="5">
        <v>3918</v>
      </c>
      <c r="E10" s="14">
        <f t="shared" si="0"/>
        <v>58.769999999999996</v>
      </c>
      <c r="F10" s="14">
        <f t="shared" si="1"/>
        <v>58.769999999999996</v>
      </c>
      <c r="G10" s="14">
        <f t="shared" si="2"/>
        <v>58.769999999999996</v>
      </c>
      <c r="H10" s="14">
        <f t="shared" si="3"/>
        <v>58.769999999999996</v>
      </c>
      <c r="I10" s="13">
        <f t="shared" si="4"/>
        <v>50</v>
      </c>
      <c r="J10" s="13">
        <f t="shared" si="5"/>
        <v>50</v>
      </c>
    </row>
    <row r="11" spans="1:10" ht="18" customHeight="1" x14ac:dyDescent="0.15">
      <c r="A11" s="4">
        <v>18</v>
      </c>
      <c r="B11" s="16" t="s">
        <v>12</v>
      </c>
      <c r="C11" s="1" t="str">
        <f>VLOOKUP(B11,原始!A:B,2,0)</f>
        <v>济南市科技局</v>
      </c>
      <c r="D11" s="5">
        <v>4788.5</v>
      </c>
      <c r="E11" s="14">
        <f t="shared" si="0"/>
        <v>71.827500000000001</v>
      </c>
      <c r="F11" s="14">
        <f t="shared" si="1"/>
        <v>71.827500000000001</v>
      </c>
      <c r="G11" s="14">
        <f t="shared" si="2"/>
        <v>71.827500000000001</v>
      </c>
      <c r="H11" s="14">
        <f t="shared" si="3"/>
        <v>71.827500000000001</v>
      </c>
      <c r="I11" s="13">
        <f t="shared" si="4"/>
        <v>50</v>
      </c>
      <c r="J11" s="13">
        <f t="shared" si="5"/>
        <v>50</v>
      </c>
    </row>
    <row r="12" spans="1:10" ht="18" customHeight="1" x14ac:dyDescent="0.15">
      <c r="A12" s="4">
        <v>20</v>
      </c>
      <c r="B12" s="16" t="s">
        <v>10</v>
      </c>
      <c r="C12" s="1" t="str">
        <f>VLOOKUP(B12,原始!A:B,2,0)</f>
        <v>省住建厅</v>
      </c>
      <c r="D12" s="5">
        <v>19006.939999999999</v>
      </c>
      <c r="E12" s="14">
        <f t="shared" si="0"/>
        <v>285.10409999999996</v>
      </c>
      <c r="F12" s="14">
        <f t="shared" si="1"/>
        <v>285.10409999999996</v>
      </c>
      <c r="G12" s="14">
        <f t="shared" si="2"/>
        <v>285.10409999999996</v>
      </c>
      <c r="H12" s="14">
        <f t="shared" si="3"/>
        <v>285.10409999999996</v>
      </c>
      <c r="I12" s="13">
        <f t="shared" si="4"/>
        <v>50</v>
      </c>
      <c r="J12" s="13">
        <f t="shared" si="5"/>
        <v>50</v>
      </c>
    </row>
    <row r="13" spans="1:10" ht="18" customHeight="1" x14ac:dyDescent="0.15">
      <c r="A13" s="4">
        <v>24</v>
      </c>
      <c r="B13" s="16" t="s">
        <v>39</v>
      </c>
      <c r="C13" s="1" t="str">
        <f>VLOOKUP(B13,原始!A:B,2,0)</f>
        <v>省科学院</v>
      </c>
      <c r="D13" s="5">
        <v>4047.42</v>
      </c>
      <c r="E13" s="14">
        <f t="shared" si="0"/>
        <v>60.711300000000001</v>
      </c>
      <c r="F13" s="14">
        <f t="shared" si="1"/>
        <v>60.711300000000001</v>
      </c>
      <c r="G13" s="14">
        <f t="shared" si="2"/>
        <v>60.711300000000001</v>
      </c>
      <c r="H13" s="14">
        <f t="shared" si="3"/>
        <v>60.711300000000001</v>
      </c>
      <c r="I13" s="13">
        <f t="shared" si="4"/>
        <v>50</v>
      </c>
      <c r="J13" s="13">
        <f t="shared" si="5"/>
        <v>50</v>
      </c>
    </row>
    <row r="14" spans="1:10" ht="18" customHeight="1" x14ac:dyDescent="0.15">
      <c r="A14" s="5">
        <v>25</v>
      </c>
      <c r="B14" s="16" t="s">
        <v>9</v>
      </c>
      <c r="C14" s="1" t="str">
        <f>VLOOKUP(B14,原始!A:B,2,0)</f>
        <v>省科学院</v>
      </c>
      <c r="D14" s="5">
        <v>4785.38</v>
      </c>
      <c r="E14" s="14">
        <f t="shared" si="0"/>
        <v>71.780699999999996</v>
      </c>
      <c r="F14" s="14">
        <f t="shared" si="1"/>
        <v>71.780699999999996</v>
      </c>
      <c r="G14" s="14">
        <f t="shared" si="2"/>
        <v>71.780699999999996</v>
      </c>
      <c r="H14" s="14">
        <f t="shared" si="3"/>
        <v>71.780699999999996</v>
      </c>
      <c r="I14" s="13">
        <f t="shared" si="4"/>
        <v>50</v>
      </c>
      <c r="J14" s="13">
        <f t="shared" si="5"/>
        <v>50</v>
      </c>
    </row>
    <row r="15" spans="1:10" ht="18" customHeight="1" x14ac:dyDescent="0.15">
      <c r="A15" s="4">
        <v>28</v>
      </c>
      <c r="B15" s="16" t="s">
        <v>42</v>
      </c>
      <c r="C15" s="1" t="str">
        <f>VLOOKUP(B15,原始!A:B,2,0)</f>
        <v>省教育厅</v>
      </c>
      <c r="D15" s="5">
        <v>6099.56</v>
      </c>
      <c r="E15" s="14">
        <f t="shared" si="0"/>
        <v>91.493400000000008</v>
      </c>
      <c r="F15" s="14">
        <f t="shared" si="1"/>
        <v>91.493400000000008</v>
      </c>
      <c r="G15" s="14">
        <f t="shared" si="2"/>
        <v>91.493400000000008</v>
      </c>
      <c r="H15" s="14">
        <f t="shared" si="3"/>
        <v>91.493400000000008</v>
      </c>
      <c r="I15" s="13">
        <f t="shared" si="4"/>
        <v>50</v>
      </c>
      <c r="J15" s="13">
        <f t="shared" si="5"/>
        <v>50</v>
      </c>
    </row>
    <row r="16" spans="1:10" ht="18" customHeight="1" x14ac:dyDescent="0.15">
      <c r="A16" s="5">
        <v>29</v>
      </c>
      <c r="B16" s="16" t="s">
        <v>43</v>
      </c>
      <c r="C16" s="1" t="str">
        <f>VLOOKUP(B16,原始!A:B,2,0)</f>
        <v>省教育厅</v>
      </c>
      <c r="D16" s="5">
        <v>4355</v>
      </c>
      <c r="E16" s="14">
        <f t="shared" si="0"/>
        <v>65.325000000000003</v>
      </c>
      <c r="F16" s="14">
        <f t="shared" si="1"/>
        <v>65.325000000000003</v>
      </c>
      <c r="G16" s="14">
        <f t="shared" si="2"/>
        <v>65.325000000000003</v>
      </c>
      <c r="H16" s="14">
        <f t="shared" si="3"/>
        <v>65.325000000000003</v>
      </c>
      <c r="I16" s="13">
        <f t="shared" si="4"/>
        <v>50</v>
      </c>
      <c r="J16" s="13">
        <f t="shared" si="5"/>
        <v>50</v>
      </c>
    </row>
    <row r="17" spans="1:10" ht="18" customHeight="1" x14ac:dyDescent="0.15">
      <c r="A17" s="4">
        <v>31</v>
      </c>
      <c r="B17" s="16" t="s">
        <v>18</v>
      </c>
      <c r="C17" s="1" t="str">
        <f>VLOOKUP(B17,原始!A:B,2,0)</f>
        <v>省教育厅</v>
      </c>
      <c r="D17" s="14">
        <v>3918</v>
      </c>
      <c r="E17" s="14">
        <f t="shared" si="0"/>
        <v>58.769999999999996</v>
      </c>
      <c r="F17" s="14">
        <f t="shared" si="1"/>
        <v>58.769999999999996</v>
      </c>
      <c r="G17" s="14">
        <f t="shared" si="2"/>
        <v>58.769999999999996</v>
      </c>
      <c r="H17" s="14">
        <f t="shared" si="3"/>
        <v>58.769999999999996</v>
      </c>
      <c r="I17" s="13">
        <f t="shared" si="4"/>
        <v>50</v>
      </c>
      <c r="J17" s="13">
        <f t="shared" si="5"/>
        <v>50</v>
      </c>
    </row>
    <row r="18" spans="1:10" ht="18" customHeight="1" x14ac:dyDescent="0.15">
      <c r="A18" s="5">
        <v>33</v>
      </c>
      <c r="B18" s="16" t="s">
        <v>44</v>
      </c>
      <c r="C18" s="1" t="str">
        <f>VLOOKUP(B18,原始!A:B,2,0)</f>
        <v>省交通运输厅</v>
      </c>
      <c r="D18" s="14">
        <v>101000</v>
      </c>
      <c r="E18" s="14">
        <f t="shared" si="0"/>
        <v>1515</v>
      </c>
      <c r="F18" s="14">
        <f t="shared" si="1"/>
        <v>1515</v>
      </c>
      <c r="G18" s="14">
        <f t="shared" si="2"/>
        <v>1515</v>
      </c>
      <c r="H18" s="14">
        <f t="shared" si="3"/>
        <v>1515</v>
      </c>
      <c r="I18" s="13">
        <f t="shared" si="4"/>
        <v>50</v>
      </c>
      <c r="J18" s="13">
        <f t="shared" si="5"/>
        <v>50</v>
      </c>
    </row>
    <row r="19" spans="1:10" ht="18" customHeight="1" x14ac:dyDescent="0.15">
      <c r="A19" s="4">
        <v>34</v>
      </c>
      <c r="B19" s="16" t="s">
        <v>45</v>
      </c>
      <c r="C19" s="1" t="str">
        <f>VLOOKUP(B19,原始!A:B,2,0)</f>
        <v>山东大学</v>
      </c>
      <c r="D19" s="14">
        <v>14294</v>
      </c>
      <c r="E19" s="14">
        <f t="shared" si="0"/>
        <v>214.41</v>
      </c>
      <c r="F19" s="14">
        <f t="shared" si="1"/>
        <v>214.41</v>
      </c>
      <c r="G19" s="14">
        <f t="shared" si="2"/>
        <v>214.41</v>
      </c>
      <c r="H19" s="14">
        <f t="shared" si="3"/>
        <v>214.41</v>
      </c>
      <c r="I19" s="13">
        <f t="shared" si="4"/>
        <v>50</v>
      </c>
      <c r="J19" s="13">
        <f t="shared" si="5"/>
        <v>50</v>
      </c>
    </row>
    <row r="20" spans="1:10" ht="18" customHeight="1" x14ac:dyDescent="0.15">
      <c r="A20" s="5">
        <v>15</v>
      </c>
      <c r="B20" s="16" t="s">
        <v>13</v>
      </c>
      <c r="C20" s="1" t="str">
        <f>VLOOKUP(B20,原始!A:B,2,0)</f>
        <v>济南市科技局</v>
      </c>
      <c r="D20" s="5">
        <v>3196</v>
      </c>
      <c r="E20" s="14">
        <f t="shared" si="0"/>
        <v>47.94</v>
      </c>
      <c r="F20" s="14">
        <f t="shared" si="1"/>
        <v>47.94</v>
      </c>
      <c r="G20" s="14">
        <f t="shared" si="2"/>
        <v>47.94</v>
      </c>
      <c r="H20" s="14">
        <f t="shared" si="3"/>
        <v>47.94</v>
      </c>
      <c r="I20" s="13">
        <f t="shared" si="4"/>
        <v>47.94</v>
      </c>
      <c r="J20" s="13">
        <f t="shared" si="5"/>
        <v>47.94</v>
      </c>
    </row>
    <row r="21" spans="1:10" ht="18" customHeight="1" x14ac:dyDescent="0.15">
      <c r="A21" s="4">
        <v>26</v>
      </c>
      <c r="B21" s="16" t="s">
        <v>40</v>
      </c>
      <c r="C21" s="1" t="str">
        <f>VLOOKUP(B21,原始!A:B,2,0)</f>
        <v>省科技厅</v>
      </c>
      <c r="D21" s="5">
        <v>3117.78</v>
      </c>
      <c r="E21" s="14">
        <f t="shared" si="0"/>
        <v>46.7667</v>
      </c>
      <c r="F21" s="14">
        <f t="shared" si="1"/>
        <v>46.7667</v>
      </c>
      <c r="G21" s="14">
        <f t="shared" si="2"/>
        <v>46.7667</v>
      </c>
      <c r="H21" s="14">
        <f t="shared" si="3"/>
        <v>46.7667</v>
      </c>
      <c r="I21" s="13">
        <f t="shared" si="4"/>
        <v>46.7667</v>
      </c>
      <c r="J21" s="13">
        <f t="shared" si="5"/>
        <v>46.7667</v>
      </c>
    </row>
    <row r="22" spans="1:10" ht="18" customHeight="1" x14ac:dyDescent="0.15">
      <c r="A22" s="5">
        <v>27</v>
      </c>
      <c r="B22" s="16" t="s">
        <v>41</v>
      </c>
      <c r="C22" s="1" t="str">
        <f>VLOOKUP(B22,原始!A:B,2,0)</f>
        <v>省教育厅</v>
      </c>
      <c r="D22" s="5">
        <v>2867.32</v>
      </c>
      <c r="E22" s="14">
        <f t="shared" si="0"/>
        <v>43.009799999999998</v>
      </c>
      <c r="F22" s="14">
        <f t="shared" si="1"/>
        <v>43.009799999999998</v>
      </c>
      <c r="G22" s="14">
        <f t="shared" si="2"/>
        <v>43.009799999999998</v>
      </c>
      <c r="H22" s="14">
        <f t="shared" si="3"/>
        <v>43.009799999999998</v>
      </c>
      <c r="I22" s="13">
        <f t="shared" si="4"/>
        <v>43.009799999999998</v>
      </c>
      <c r="J22" s="13">
        <f t="shared" si="5"/>
        <v>43.009799999999998</v>
      </c>
    </row>
    <row r="23" spans="1:10" ht="18" customHeight="1" x14ac:dyDescent="0.15">
      <c r="A23" s="4">
        <v>22</v>
      </c>
      <c r="B23" s="16" t="s">
        <v>38</v>
      </c>
      <c r="C23" s="1" t="str">
        <f>VLOOKUP(B23,原始!A:B,2,0)</f>
        <v>省农科院</v>
      </c>
      <c r="D23" s="5">
        <v>2704</v>
      </c>
      <c r="E23" s="14">
        <f t="shared" si="0"/>
        <v>40.559999999999995</v>
      </c>
      <c r="F23" s="14">
        <f t="shared" si="1"/>
        <v>40.559999999999995</v>
      </c>
      <c r="G23" s="14">
        <f t="shared" si="2"/>
        <v>40.559999999999995</v>
      </c>
      <c r="H23" s="14">
        <f t="shared" si="3"/>
        <v>40.559999999999995</v>
      </c>
      <c r="I23" s="13">
        <f t="shared" si="4"/>
        <v>40.559999999999995</v>
      </c>
      <c r="J23" s="13">
        <f t="shared" si="5"/>
        <v>40.559999999999995</v>
      </c>
    </row>
    <row r="24" spans="1:10" ht="18" customHeight="1" x14ac:dyDescent="0.15">
      <c r="A24" s="4">
        <v>2</v>
      </c>
      <c r="B24" s="16" t="s">
        <v>11</v>
      </c>
      <c r="C24" s="1" t="str">
        <f>VLOOKUP(B24,原始!A:B,2,0)</f>
        <v>淄博市科技局</v>
      </c>
      <c r="D24" s="5">
        <v>2578.3000000000002</v>
      </c>
      <c r="E24" s="14">
        <f t="shared" si="0"/>
        <v>38.674500000000002</v>
      </c>
      <c r="F24" s="14">
        <f t="shared" si="1"/>
        <v>38.674500000000002</v>
      </c>
      <c r="G24" s="14">
        <f t="shared" si="2"/>
        <v>38.674500000000002</v>
      </c>
      <c r="H24" s="14">
        <f t="shared" si="3"/>
        <v>38.674500000000002</v>
      </c>
      <c r="I24" s="13">
        <f t="shared" si="4"/>
        <v>38.674500000000002</v>
      </c>
      <c r="J24" s="13">
        <f t="shared" si="5"/>
        <v>38.674500000000002</v>
      </c>
    </row>
    <row r="25" spans="1:10" ht="18" customHeight="1" x14ac:dyDescent="0.15">
      <c r="A25" s="4">
        <v>8</v>
      </c>
      <c r="B25" s="16" t="s">
        <v>29</v>
      </c>
      <c r="C25" s="1" t="str">
        <f>VLOOKUP(B25,原始!A:B,2,0)</f>
        <v>临沂市科技局</v>
      </c>
      <c r="D25" s="5">
        <v>2500</v>
      </c>
      <c r="E25" s="14">
        <f t="shared" si="0"/>
        <v>37.5</v>
      </c>
      <c r="F25" s="14">
        <f t="shared" si="1"/>
        <v>37.5</v>
      </c>
      <c r="G25" s="14">
        <f t="shared" si="2"/>
        <v>37.5</v>
      </c>
      <c r="H25" s="14">
        <f t="shared" si="3"/>
        <v>37.5</v>
      </c>
      <c r="I25" s="13">
        <f t="shared" si="4"/>
        <v>37.5</v>
      </c>
      <c r="J25" s="13">
        <f t="shared" si="5"/>
        <v>37.5</v>
      </c>
    </row>
    <row r="26" spans="1:10" ht="18" customHeight="1" x14ac:dyDescent="0.15">
      <c r="A26" s="5">
        <v>21</v>
      </c>
      <c r="B26" s="16" t="s">
        <v>37</v>
      </c>
      <c r="C26" s="1" t="str">
        <f>VLOOKUP(B26,原始!A:B,2,0)</f>
        <v>省商业集团</v>
      </c>
      <c r="D26" s="5">
        <v>2202.9499999999998</v>
      </c>
      <c r="E26" s="14">
        <f t="shared" si="0"/>
        <v>33.044249999999998</v>
      </c>
      <c r="F26" s="14">
        <f t="shared" si="1"/>
        <v>33.044249999999998</v>
      </c>
      <c r="G26" s="14">
        <f t="shared" si="2"/>
        <v>33.044249999999998</v>
      </c>
      <c r="H26" s="14">
        <f t="shared" si="3"/>
        <v>33.044249999999998</v>
      </c>
      <c r="I26" s="13">
        <f t="shared" si="4"/>
        <v>33.044249999999998</v>
      </c>
      <c r="J26" s="13">
        <f t="shared" si="5"/>
        <v>33.044249999999998</v>
      </c>
    </row>
    <row r="27" spans="1:10" ht="18" customHeight="1" x14ac:dyDescent="0.15">
      <c r="A27" s="5">
        <v>30</v>
      </c>
      <c r="B27" s="16" t="s">
        <v>16</v>
      </c>
      <c r="C27" s="1" t="str">
        <f>VLOOKUP(B27,原始!A:B,2,0)</f>
        <v>省教育厅</v>
      </c>
      <c r="D27" s="5">
        <v>2195</v>
      </c>
      <c r="E27" s="14">
        <f t="shared" si="0"/>
        <v>32.924999999999997</v>
      </c>
      <c r="F27" s="14">
        <f t="shared" si="1"/>
        <v>32.924999999999997</v>
      </c>
      <c r="G27" s="14">
        <f t="shared" si="2"/>
        <v>32.924999999999997</v>
      </c>
      <c r="H27" s="14">
        <f t="shared" si="3"/>
        <v>32.924999999999997</v>
      </c>
      <c r="I27" s="13">
        <f t="shared" si="4"/>
        <v>32.924999999999997</v>
      </c>
      <c r="J27" s="13">
        <f t="shared" si="5"/>
        <v>32.924999999999997</v>
      </c>
    </row>
    <row r="28" spans="1:10" ht="18" customHeight="1" x14ac:dyDescent="0.15">
      <c r="A28" s="5">
        <v>3</v>
      </c>
      <c r="B28" s="16" t="s">
        <v>14</v>
      </c>
      <c r="C28" s="1" t="str">
        <f>VLOOKUP(B28,原始!A:B,2,0)</f>
        <v>威海市科技局</v>
      </c>
      <c r="D28" s="5">
        <v>2079.6999999999998</v>
      </c>
      <c r="E28" s="14">
        <f t="shared" si="0"/>
        <v>31.195499999999996</v>
      </c>
      <c r="F28" s="14">
        <f t="shared" si="1"/>
        <v>31.195499999999996</v>
      </c>
      <c r="G28" s="14">
        <f t="shared" si="2"/>
        <v>31.195499999999996</v>
      </c>
      <c r="H28" s="14">
        <f t="shared" si="3"/>
        <v>31.195499999999996</v>
      </c>
      <c r="I28" s="13">
        <f t="shared" si="4"/>
        <v>31.195499999999996</v>
      </c>
      <c r="J28" s="13">
        <f t="shared" si="5"/>
        <v>31.195499999999996</v>
      </c>
    </row>
    <row r="29" spans="1:10" ht="18" customHeight="1" x14ac:dyDescent="0.15">
      <c r="A29" s="5">
        <v>5</v>
      </c>
      <c r="B29" s="16" t="s">
        <v>0</v>
      </c>
      <c r="C29" s="1" t="str">
        <f>VLOOKUP(B29,原始!A:B,2,0)</f>
        <v>威海市科技局</v>
      </c>
      <c r="D29" s="5">
        <v>1096</v>
      </c>
      <c r="E29" s="14">
        <f t="shared" si="0"/>
        <v>16.439999999999998</v>
      </c>
      <c r="F29" s="14">
        <f t="shared" si="1"/>
        <v>16.439999999999998</v>
      </c>
      <c r="G29" s="14">
        <f t="shared" si="2"/>
        <v>0</v>
      </c>
      <c r="H29" s="14">
        <f t="shared" si="3"/>
        <v>16.439999999999998</v>
      </c>
      <c r="I29" s="13">
        <f t="shared" si="4"/>
        <v>0</v>
      </c>
      <c r="J29" s="13">
        <f t="shared" si="5"/>
        <v>16.439999999999998</v>
      </c>
    </row>
    <row r="30" spans="1:10" ht="18" customHeight="1" x14ac:dyDescent="0.15">
      <c r="A30" s="4">
        <v>6</v>
      </c>
      <c r="B30" s="16" t="s">
        <v>5</v>
      </c>
      <c r="C30" s="1" t="str">
        <f>VLOOKUP(B30,原始!A:B,2,0)</f>
        <v>泰安市科技局</v>
      </c>
      <c r="D30" s="5">
        <v>180</v>
      </c>
      <c r="E30" s="14">
        <f t="shared" si="0"/>
        <v>2.6999999999999997</v>
      </c>
      <c r="F30" s="14">
        <f t="shared" si="1"/>
        <v>2.6999999999999997</v>
      </c>
      <c r="G30" s="14">
        <f t="shared" si="2"/>
        <v>0</v>
      </c>
      <c r="H30" s="14">
        <f t="shared" si="3"/>
        <v>0</v>
      </c>
      <c r="I30" s="13">
        <f t="shared" si="4"/>
        <v>0</v>
      </c>
      <c r="J30" s="13">
        <f t="shared" si="5"/>
        <v>0</v>
      </c>
    </row>
    <row r="31" spans="1:10" ht="18" customHeight="1" x14ac:dyDescent="0.15">
      <c r="A31" s="5">
        <v>7</v>
      </c>
      <c r="B31" s="16" t="s">
        <v>28</v>
      </c>
      <c r="C31" s="1" t="str">
        <f>VLOOKUP(B31,原始!A:B,2,0)</f>
        <v>临沂市科技局</v>
      </c>
      <c r="D31" s="5">
        <v>1581</v>
      </c>
      <c r="E31" s="14">
        <f t="shared" si="0"/>
        <v>23.715</v>
      </c>
      <c r="F31" s="14">
        <f t="shared" si="1"/>
        <v>23.715</v>
      </c>
      <c r="G31" s="14">
        <f t="shared" si="2"/>
        <v>0</v>
      </c>
      <c r="H31" s="14">
        <f t="shared" si="3"/>
        <v>23.715</v>
      </c>
      <c r="I31" s="13">
        <f t="shared" si="4"/>
        <v>0</v>
      </c>
      <c r="J31" s="13">
        <f t="shared" si="5"/>
        <v>23.715</v>
      </c>
    </row>
    <row r="32" spans="1:10" ht="18" customHeight="1" x14ac:dyDescent="0.15">
      <c r="A32" s="5">
        <v>9</v>
      </c>
      <c r="B32" s="16" t="s">
        <v>30</v>
      </c>
      <c r="C32" s="1" t="str">
        <f>VLOOKUP(B32,原始!A:B,2,0)</f>
        <v>济宁市科技局</v>
      </c>
      <c r="D32" s="5">
        <v>577</v>
      </c>
      <c r="E32" s="14">
        <f t="shared" si="0"/>
        <v>8.6549999999999994</v>
      </c>
      <c r="F32" s="14">
        <f t="shared" si="1"/>
        <v>8.6549999999999994</v>
      </c>
      <c r="G32" s="14">
        <f t="shared" si="2"/>
        <v>0</v>
      </c>
      <c r="H32" s="14">
        <f t="shared" si="3"/>
        <v>0</v>
      </c>
      <c r="I32" s="13">
        <f t="shared" si="4"/>
        <v>0</v>
      </c>
      <c r="J32" s="13">
        <f t="shared" si="5"/>
        <v>0</v>
      </c>
    </row>
    <row r="33" spans="1:10" ht="18" customHeight="1" x14ac:dyDescent="0.15">
      <c r="A33" s="5">
        <v>11</v>
      </c>
      <c r="B33" s="16" t="s">
        <v>32</v>
      </c>
      <c r="C33" s="1" t="str">
        <f>VLOOKUP(B33,原始!A:B,2,0)</f>
        <v>济南市科技局</v>
      </c>
      <c r="D33" s="5">
        <v>1463.6</v>
      </c>
      <c r="E33" s="14">
        <f t="shared" si="0"/>
        <v>21.953999999999997</v>
      </c>
      <c r="F33" s="14">
        <f t="shared" si="1"/>
        <v>21.953999999999997</v>
      </c>
      <c r="G33" s="14">
        <f t="shared" si="2"/>
        <v>0</v>
      </c>
      <c r="H33" s="14">
        <f t="shared" si="3"/>
        <v>21.953999999999997</v>
      </c>
      <c r="I33" s="13">
        <f t="shared" si="4"/>
        <v>0</v>
      </c>
      <c r="J33" s="13">
        <f t="shared" si="5"/>
        <v>21.953999999999997</v>
      </c>
    </row>
    <row r="34" spans="1:10" ht="18" customHeight="1" x14ac:dyDescent="0.15">
      <c r="A34" s="5">
        <v>17</v>
      </c>
      <c r="B34" s="16" t="s">
        <v>3</v>
      </c>
      <c r="C34" s="1" t="str">
        <f>VLOOKUP(B34,原始!A:B,2,0)</f>
        <v>济南市科技局</v>
      </c>
      <c r="D34" s="5"/>
      <c r="E34" s="14">
        <f t="shared" si="0"/>
        <v>0</v>
      </c>
      <c r="F34" s="14">
        <f t="shared" si="1"/>
        <v>0</v>
      </c>
      <c r="G34" s="14">
        <f t="shared" si="2"/>
        <v>0</v>
      </c>
      <c r="H34" s="14">
        <f t="shared" si="3"/>
        <v>0</v>
      </c>
      <c r="I34" s="13">
        <f t="shared" si="4"/>
        <v>0</v>
      </c>
      <c r="J34" s="13">
        <f t="shared" si="5"/>
        <v>0</v>
      </c>
    </row>
    <row r="35" spans="1:10" ht="18" customHeight="1" x14ac:dyDescent="0.15">
      <c r="A35" s="5">
        <v>19</v>
      </c>
      <c r="B35" s="16" t="s">
        <v>36</v>
      </c>
      <c r="C35" s="1" t="str">
        <f>VLOOKUP(B35,原始!A:B,2,0)</f>
        <v>省住建厅</v>
      </c>
      <c r="D35" s="5">
        <v>687</v>
      </c>
      <c r="E35" s="14">
        <f t="shared" si="0"/>
        <v>10.305</v>
      </c>
      <c r="F35" s="14">
        <f t="shared" si="1"/>
        <v>10.305</v>
      </c>
      <c r="G35" s="14">
        <f t="shared" si="2"/>
        <v>0</v>
      </c>
      <c r="H35" s="14">
        <f t="shared" si="3"/>
        <v>0</v>
      </c>
      <c r="I35" s="13">
        <f t="shared" si="4"/>
        <v>0</v>
      </c>
      <c r="J35" s="13">
        <f t="shared" si="5"/>
        <v>0</v>
      </c>
    </row>
    <row r="36" spans="1:10" ht="18" customHeight="1" x14ac:dyDescent="0.15">
      <c r="A36" s="5">
        <v>23</v>
      </c>
      <c r="B36" s="16" t="s">
        <v>8</v>
      </c>
      <c r="C36" s="1" t="str">
        <f>VLOOKUP(B36,原始!A:B,2,0)</f>
        <v>省科学院</v>
      </c>
      <c r="D36" s="5">
        <v>1442.51</v>
      </c>
      <c r="E36" s="14">
        <f t="shared" si="0"/>
        <v>21.637650000000001</v>
      </c>
      <c r="F36" s="14">
        <f t="shared" si="1"/>
        <v>21.637650000000001</v>
      </c>
      <c r="G36" s="14">
        <f t="shared" si="2"/>
        <v>0</v>
      </c>
      <c r="H36" s="14">
        <f t="shared" si="3"/>
        <v>21.637650000000001</v>
      </c>
      <c r="I36" s="13">
        <f t="shared" si="4"/>
        <v>0</v>
      </c>
      <c r="J36" s="13">
        <f t="shared" si="5"/>
        <v>21.637650000000001</v>
      </c>
    </row>
    <row r="37" spans="1:10" ht="18" customHeight="1" x14ac:dyDescent="0.15">
      <c r="A37" s="18">
        <v>32</v>
      </c>
      <c r="B37" s="20" t="s">
        <v>15</v>
      </c>
      <c r="C37" s="21" t="str">
        <f>VLOOKUP(B37,原始!A:B,2,0)</f>
        <v>省教育厅</v>
      </c>
      <c r="D37" s="22">
        <v>460</v>
      </c>
      <c r="E37" s="14">
        <f t="shared" si="0"/>
        <v>6.8999999999999995</v>
      </c>
      <c r="F37" s="14">
        <f t="shared" si="1"/>
        <v>6.8999999999999995</v>
      </c>
      <c r="G37" s="14">
        <f t="shared" si="2"/>
        <v>0</v>
      </c>
      <c r="H37" s="14">
        <f t="shared" si="3"/>
        <v>0</v>
      </c>
      <c r="I37" s="13">
        <f t="shared" si="4"/>
        <v>0</v>
      </c>
      <c r="J37" s="13">
        <f t="shared" si="5"/>
        <v>0</v>
      </c>
    </row>
  </sheetData>
  <autoFilter ref="A2:J2">
    <sortState ref="A3:J37">
      <sortCondition descending="1" ref="I2"/>
    </sortState>
  </autoFilter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workbookViewId="0">
      <selection sqref="A1:F1"/>
    </sheetView>
  </sheetViews>
  <sheetFormatPr defaultRowHeight="13.5" x14ac:dyDescent="0.15"/>
  <cols>
    <col min="1" max="1" width="7.125" customWidth="1"/>
    <col min="2" max="2" width="50.75" customWidth="1"/>
    <col min="3" max="3" width="24.75" style="2" customWidth="1"/>
    <col min="4" max="6" width="16.125" customWidth="1"/>
  </cols>
  <sheetData>
    <row r="1" spans="1:6" ht="56.85" customHeight="1" x14ac:dyDescent="0.15">
      <c r="A1" s="23" t="s">
        <v>25</v>
      </c>
      <c r="B1" s="23"/>
      <c r="C1" s="23"/>
      <c r="D1" s="23"/>
      <c r="E1" s="23"/>
      <c r="F1" s="23"/>
    </row>
    <row r="2" spans="1:6" ht="51" customHeight="1" x14ac:dyDescent="0.15">
      <c r="A2" s="6" t="s">
        <v>20</v>
      </c>
      <c r="B2" s="5" t="s">
        <v>21</v>
      </c>
      <c r="C2" s="5" t="s">
        <v>24</v>
      </c>
      <c r="D2" s="5" t="s">
        <v>22</v>
      </c>
      <c r="E2" s="5" t="s">
        <v>23</v>
      </c>
      <c r="F2" s="5" t="s">
        <v>26</v>
      </c>
    </row>
    <row r="3" spans="1:6" ht="51" customHeight="1" x14ac:dyDescent="0.15">
      <c r="A3" s="5">
        <v>1</v>
      </c>
      <c r="B3" s="1" t="s">
        <v>27</v>
      </c>
      <c r="C3" s="1" t="str">
        <f>VLOOKUP(B3,原始!A:B,2,0)</f>
        <v>淄博市科技局</v>
      </c>
      <c r="D3" s="7">
        <v>4494.3500000000004</v>
      </c>
      <c r="E3" s="7"/>
      <c r="F3" s="5"/>
    </row>
    <row r="4" spans="1:6" ht="51" customHeight="1" x14ac:dyDescent="0.15">
      <c r="A4" s="4">
        <v>2</v>
      </c>
      <c r="B4" s="1" t="s">
        <v>11</v>
      </c>
      <c r="C4" s="1" t="str">
        <f>VLOOKUP(B4,原始!A:B,2,0)</f>
        <v>淄博市科技局</v>
      </c>
      <c r="D4" s="7">
        <v>2578.3000000000002</v>
      </c>
      <c r="E4" s="7"/>
      <c r="F4" s="5"/>
    </row>
    <row r="5" spans="1:6" ht="51" customHeight="1" x14ac:dyDescent="0.15">
      <c r="A5" s="5">
        <v>3</v>
      </c>
      <c r="B5" s="1" t="s">
        <v>14</v>
      </c>
      <c r="C5" s="1" t="str">
        <f>VLOOKUP(B5,原始!A:B,2,0)</f>
        <v>威海市科技局</v>
      </c>
      <c r="D5" s="7">
        <v>2079.6999999999998</v>
      </c>
      <c r="E5" s="7"/>
      <c r="F5" s="5"/>
    </row>
    <row r="6" spans="1:6" ht="51" customHeight="1" x14ac:dyDescent="0.15">
      <c r="A6" s="4">
        <v>4</v>
      </c>
      <c r="B6" s="1" t="s">
        <v>19</v>
      </c>
      <c r="C6" s="1" t="str">
        <f>VLOOKUP(B6,原始!A:B,2,0)</f>
        <v>威海市科技局</v>
      </c>
      <c r="D6" s="7">
        <v>5715.5</v>
      </c>
      <c r="E6" s="7"/>
      <c r="F6" s="5"/>
    </row>
    <row r="7" spans="1:6" ht="51" customHeight="1" x14ac:dyDescent="0.15">
      <c r="A7" s="5">
        <v>5</v>
      </c>
      <c r="B7" s="1" t="s">
        <v>0</v>
      </c>
      <c r="C7" s="1" t="str">
        <f>VLOOKUP(B7,原始!A:B,2,0)</f>
        <v>威海市科技局</v>
      </c>
      <c r="D7" s="7">
        <v>1096</v>
      </c>
      <c r="E7" s="7"/>
      <c r="F7" s="5"/>
    </row>
    <row r="8" spans="1:6" ht="51" customHeight="1" x14ac:dyDescent="0.15">
      <c r="A8" s="4">
        <v>6</v>
      </c>
      <c r="B8" s="1" t="s">
        <v>5</v>
      </c>
      <c r="C8" s="1" t="str">
        <f>VLOOKUP(B8,原始!A:B,2,0)</f>
        <v>泰安市科技局</v>
      </c>
      <c r="D8" s="7">
        <v>180</v>
      </c>
      <c r="E8" s="7"/>
      <c r="F8" s="5"/>
    </row>
    <row r="9" spans="1:6" ht="51" customHeight="1" x14ac:dyDescent="0.15">
      <c r="A9" s="5">
        <v>7</v>
      </c>
      <c r="B9" s="1" t="s">
        <v>28</v>
      </c>
      <c r="C9" s="1" t="str">
        <f>VLOOKUP(B9,原始!A:B,2,0)</f>
        <v>临沂市科技局</v>
      </c>
      <c r="D9" s="7">
        <v>1581</v>
      </c>
      <c r="E9" s="7"/>
      <c r="F9" s="5"/>
    </row>
    <row r="10" spans="1:6" ht="51" customHeight="1" x14ac:dyDescent="0.15">
      <c r="A10" s="4">
        <v>8</v>
      </c>
      <c r="B10" s="1" t="s">
        <v>29</v>
      </c>
      <c r="C10" s="1" t="str">
        <f>VLOOKUP(B10,原始!A:B,2,0)</f>
        <v>临沂市科技局</v>
      </c>
      <c r="D10" s="7">
        <v>2500</v>
      </c>
      <c r="E10" s="7"/>
      <c r="F10" s="5"/>
    </row>
    <row r="11" spans="1:6" ht="51" customHeight="1" x14ac:dyDescent="0.15">
      <c r="A11" s="5">
        <v>9</v>
      </c>
      <c r="B11" s="1" t="s">
        <v>30</v>
      </c>
      <c r="C11" s="1" t="str">
        <f>VLOOKUP(B11,原始!A:B,2,0)</f>
        <v>济宁市科技局</v>
      </c>
      <c r="D11" s="7">
        <v>577</v>
      </c>
      <c r="E11" s="7"/>
      <c r="F11" s="5"/>
    </row>
    <row r="12" spans="1:6" ht="51" customHeight="1" x14ac:dyDescent="0.15">
      <c r="A12" s="4">
        <v>10</v>
      </c>
      <c r="B12" s="1" t="s">
        <v>31</v>
      </c>
      <c r="C12" s="1" t="str">
        <f>VLOOKUP(B12,原始!A:B,2,0)</f>
        <v>济南市科技局</v>
      </c>
      <c r="D12" s="7">
        <v>10393.299999999999</v>
      </c>
      <c r="E12" s="7"/>
      <c r="F12" s="5"/>
    </row>
    <row r="13" spans="1:6" ht="51" customHeight="1" x14ac:dyDescent="0.15">
      <c r="A13" s="5">
        <v>11</v>
      </c>
      <c r="B13" s="1" t="s">
        <v>32</v>
      </c>
      <c r="C13" s="1" t="str">
        <f>VLOOKUP(B13,原始!A:B,2,0)</f>
        <v>济南市科技局</v>
      </c>
      <c r="D13" s="7">
        <v>1463.6</v>
      </c>
      <c r="E13" s="7"/>
    </row>
    <row r="14" spans="1:6" ht="51" customHeight="1" x14ac:dyDescent="0.15">
      <c r="A14" s="4">
        <v>12</v>
      </c>
      <c r="B14" s="1" t="s">
        <v>33</v>
      </c>
      <c r="C14" s="1" t="str">
        <f>VLOOKUP(B14,原始!A:B,2,0)</f>
        <v>济南市科技局</v>
      </c>
      <c r="D14" s="7">
        <v>5417.5</v>
      </c>
      <c r="E14" s="7"/>
      <c r="F14" s="5"/>
    </row>
    <row r="15" spans="1:6" ht="51" customHeight="1" x14ac:dyDescent="0.15">
      <c r="A15" s="5">
        <v>13</v>
      </c>
      <c r="B15" s="1" t="s">
        <v>34</v>
      </c>
      <c r="C15" s="1" t="str">
        <f>VLOOKUP(B15,原始!A:B,2,0)</f>
        <v>济南市科技局</v>
      </c>
      <c r="D15" s="7">
        <v>4775.8</v>
      </c>
      <c r="E15" s="7"/>
      <c r="F15" s="5"/>
    </row>
    <row r="16" spans="1:6" ht="51" customHeight="1" x14ac:dyDescent="0.15">
      <c r="A16" s="4">
        <v>14</v>
      </c>
      <c r="B16" s="1" t="s">
        <v>35</v>
      </c>
      <c r="C16" s="1" t="str">
        <f>VLOOKUP(B16,原始!A:B,2,0)</f>
        <v>济南市科技局</v>
      </c>
      <c r="D16" s="7">
        <v>3976.32</v>
      </c>
      <c r="E16" s="7"/>
      <c r="F16" s="5"/>
    </row>
    <row r="17" spans="1:6" ht="51" customHeight="1" x14ac:dyDescent="0.15">
      <c r="A17" s="5">
        <v>15</v>
      </c>
      <c r="B17" s="1" t="s">
        <v>13</v>
      </c>
      <c r="C17" s="1" t="str">
        <f>VLOOKUP(B17,原始!A:B,2,0)</f>
        <v>济南市科技局</v>
      </c>
      <c r="D17" s="7">
        <v>3196</v>
      </c>
      <c r="E17" s="7"/>
      <c r="F17" s="5"/>
    </row>
    <row r="18" spans="1:6" ht="51" customHeight="1" x14ac:dyDescent="0.15">
      <c r="A18" s="4">
        <v>16</v>
      </c>
      <c r="B18" s="1" t="s">
        <v>17</v>
      </c>
      <c r="C18" s="1" t="str">
        <f>VLOOKUP(B18,原始!A:B,2,0)</f>
        <v>济南市科技局</v>
      </c>
      <c r="D18" s="7">
        <v>3918</v>
      </c>
      <c r="E18" s="7"/>
      <c r="F18" s="5"/>
    </row>
    <row r="19" spans="1:6" ht="51" customHeight="1" x14ac:dyDescent="0.15">
      <c r="A19" s="5">
        <v>17</v>
      </c>
      <c r="B19" s="1" t="s">
        <v>3</v>
      </c>
      <c r="C19" s="1" t="str">
        <f>VLOOKUP(B19,原始!A:B,2,0)</f>
        <v>济南市科技局</v>
      </c>
      <c r="D19" s="7" t="s">
        <v>128</v>
      </c>
      <c r="E19" s="7"/>
      <c r="F19" s="5"/>
    </row>
    <row r="20" spans="1:6" ht="51" customHeight="1" x14ac:dyDescent="0.15">
      <c r="A20" s="4">
        <v>18</v>
      </c>
      <c r="B20" s="1" t="s">
        <v>12</v>
      </c>
      <c r="C20" s="1" t="str">
        <f>VLOOKUP(B20,原始!A:B,2,0)</f>
        <v>济南市科技局</v>
      </c>
      <c r="D20" s="7">
        <v>4788.5</v>
      </c>
      <c r="E20" s="7"/>
      <c r="F20" s="5"/>
    </row>
    <row r="21" spans="1:6" ht="51" customHeight="1" x14ac:dyDescent="0.15">
      <c r="A21" s="5">
        <v>19</v>
      </c>
      <c r="B21" s="1" t="s">
        <v>36</v>
      </c>
      <c r="C21" s="1" t="str">
        <f>VLOOKUP(B21,原始!A:B,2,0)</f>
        <v>省住建厅</v>
      </c>
      <c r="D21" s="7">
        <v>687</v>
      </c>
      <c r="E21" s="7"/>
      <c r="F21" s="5"/>
    </row>
    <row r="22" spans="1:6" ht="51" customHeight="1" x14ac:dyDescent="0.15">
      <c r="A22" s="4">
        <v>20</v>
      </c>
      <c r="B22" s="1" t="s">
        <v>10</v>
      </c>
      <c r="C22" s="1" t="str">
        <f>VLOOKUP(B22,原始!A:B,2,0)</f>
        <v>省住建厅</v>
      </c>
      <c r="D22" s="7">
        <v>19006.939999999999</v>
      </c>
      <c r="E22" s="7"/>
      <c r="F22" s="5"/>
    </row>
    <row r="23" spans="1:6" ht="51" customHeight="1" x14ac:dyDescent="0.15">
      <c r="A23" s="5">
        <v>21</v>
      </c>
      <c r="B23" s="1" t="s">
        <v>37</v>
      </c>
      <c r="C23" s="1" t="str">
        <f>VLOOKUP(B23,原始!A:B,2,0)</f>
        <v>省商业集团</v>
      </c>
      <c r="D23" s="7">
        <v>2202.9499999999998</v>
      </c>
      <c r="E23" s="7"/>
      <c r="F23" s="5"/>
    </row>
    <row r="24" spans="1:6" ht="51" customHeight="1" x14ac:dyDescent="0.15">
      <c r="A24" s="4">
        <v>22</v>
      </c>
      <c r="B24" s="1" t="s">
        <v>38</v>
      </c>
      <c r="C24" s="1" t="str">
        <f>VLOOKUP(B24,原始!A:B,2,0)</f>
        <v>省农科院</v>
      </c>
      <c r="D24" s="7">
        <v>2704</v>
      </c>
      <c r="E24" s="7"/>
      <c r="F24" s="5"/>
    </row>
    <row r="25" spans="1:6" ht="51" customHeight="1" x14ac:dyDescent="0.15">
      <c r="A25" s="5">
        <v>23</v>
      </c>
      <c r="B25" s="1" t="s">
        <v>8</v>
      </c>
      <c r="C25" s="1" t="str">
        <f>VLOOKUP(B25,原始!A:B,2,0)</f>
        <v>省科学院</v>
      </c>
      <c r="D25" s="7">
        <v>1442.51</v>
      </c>
      <c r="E25" s="7"/>
      <c r="F25" s="5"/>
    </row>
    <row r="26" spans="1:6" ht="51" customHeight="1" x14ac:dyDescent="0.15">
      <c r="A26" s="4">
        <v>24</v>
      </c>
      <c r="B26" s="1" t="s">
        <v>39</v>
      </c>
      <c r="C26" s="1" t="str">
        <f>VLOOKUP(B26,原始!A:B,2,0)</f>
        <v>省科学院</v>
      </c>
      <c r="D26" s="7">
        <v>4047.42</v>
      </c>
      <c r="E26" s="7"/>
      <c r="F26" s="5"/>
    </row>
    <row r="27" spans="1:6" ht="51" customHeight="1" x14ac:dyDescent="0.15">
      <c r="A27" s="5">
        <v>25</v>
      </c>
      <c r="B27" s="1" t="s">
        <v>9</v>
      </c>
      <c r="C27" s="1" t="str">
        <f>VLOOKUP(B27,原始!A:B,2,0)</f>
        <v>省科学院</v>
      </c>
      <c r="D27" s="7">
        <v>4785.38</v>
      </c>
      <c r="E27" s="7"/>
      <c r="F27" s="5"/>
    </row>
    <row r="28" spans="1:6" ht="51" customHeight="1" x14ac:dyDescent="0.15">
      <c r="A28" s="4">
        <v>26</v>
      </c>
      <c r="B28" s="1" t="s">
        <v>40</v>
      </c>
      <c r="C28" s="1" t="str">
        <f>VLOOKUP(B28,原始!A:B,2,0)</f>
        <v>省科技厅</v>
      </c>
      <c r="D28" s="7">
        <v>3117.78</v>
      </c>
      <c r="E28" s="7"/>
      <c r="F28" s="5"/>
    </row>
    <row r="29" spans="1:6" ht="51" customHeight="1" x14ac:dyDescent="0.15">
      <c r="A29" s="5">
        <v>27</v>
      </c>
      <c r="B29" s="1" t="s">
        <v>41</v>
      </c>
      <c r="C29" s="1" t="str">
        <f>VLOOKUP(B29,原始!A:B,2,0)</f>
        <v>省教育厅</v>
      </c>
      <c r="D29" s="7">
        <v>2867.32</v>
      </c>
      <c r="E29" s="7"/>
      <c r="F29" s="5"/>
    </row>
    <row r="30" spans="1:6" ht="51" customHeight="1" x14ac:dyDescent="0.15">
      <c r="A30" s="4">
        <v>28</v>
      </c>
      <c r="B30" s="1" t="s">
        <v>42</v>
      </c>
      <c r="C30" s="1" t="str">
        <f>VLOOKUP(B30,原始!A:B,2,0)</f>
        <v>省教育厅</v>
      </c>
      <c r="D30" s="7">
        <v>6099.56</v>
      </c>
      <c r="E30" s="7"/>
      <c r="F30" s="5"/>
    </row>
    <row r="31" spans="1:6" ht="51" customHeight="1" x14ac:dyDescent="0.15">
      <c r="A31" s="5">
        <v>29</v>
      </c>
      <c r="B31" s="1" t="s">
        <v>43</v>
      </c>
      <c r="C31" s="1" t="str">
        <f>VLOOKUP(B31,原始!A:B,2,0)</f>
        <v>省教育厅</v>
      </c>
      <c r="D31" s="7">
        <v>4355</v>
      </c>
      <c r="E31" s="7"/>
      <c r="F31" s="5"/>
    </row>
    <row r="32" spans="1:6" ht="51" customHeight="1" x14ac:dyDescent="0.15">
      <c r="A32" s="5">
        <v>30</v>
      </c>
      <c r="B32" s="1" t="s">
        <v>16</v>
      </c>
      <c r="C32" s="1" t="str">
        <f>VLOOKUP(B32,原始!A:B,2,0)</f>
        <v>省教育厅</v>
      </c>
      <c r="D32" s="7">
        <v>2195</v>
      </c>
      <c r="E32" s="7"/>
      <c r="F32" s="5"/>
    </row>
    <row r="33" spans="1:6" ht="51" customHeight="1" x14ac:dyDescent="0.15">
      <c r="A33" s="4">
        <v>31</v>
      </c>
      <c r="B33" s="1" t="s">
        <v>18</v>
      </c>
      <c r="C33" s="1" t="str">
        <f>VLOOKUP(B33,原始!A:B,2,0)</f>
        <v>省教育厅</v>
      </c>
      <c r="D33" s="8">
        <v>3918</v>
      </c>
      <c r="E33" s="8"/>
      <c r="F33" s="8"/>
    </row>
    <row r="34" spans="1:6" ht="51" customHeight="1" x14ac:dyDescent="0.15">
      <c r="A34" s="5">
        <v>32</v>
      </c>
      <c r="B34" s="1" t="s">
        <v>15</v>
      </c>
      <c r="C34" s="1" t="str">
        <f>VLOOKUP(B34,原始!A:B,2,0)</f>
        <v>省教育厅</v>
      </c>
      <c r="D34" s="8">
        <v>460</v>
      </c>
      <c r="E34" s="8"/>
      <c r="F34" s="8"/>
    </row>
    <row r="35" spans="1:6" ht="51" customHeight="1" x14ac:dyDescent="0.15">
      <c r="A35" s="5">
        <v>33</v>
      </c>
      <c r="B35" s="1" t="s">
        <v>44</v>
      </c>
      <c r="C35" s="1" t="str">
        <f>VLOOKUP(B35,原始!A:B,2,0)</f>
        <v>省交通运输厅</v>
      </c>
      <c r="D35" s="8">
        <v>101000</v>
      </c>
      <c r="E35" s="8"/>
      <c r="F35" s="8"/>
    </row>
    <row r="36" spans="1:6" ht="51" customHeight="1" x14ac:dyDescent="0.15">
      <c r="A36" s="4">
        <v>34</v>
      </c>
      <c r="B36" s="1" t="s">
        <v>45</v>
      </c>
      <c r="C36" s="1" t="str">
        <f>VLOOKUP(B36,原始!A:B,2,0)</f>
        <v>山东大学</v>
      </c>
      <c r="D36" s="8">
        <v>14294</v>
      </c>
      <c r="E36" s="8"/>
      <c r="F36" s="8"/>
    </row>
    <row r="37" spans="1:6" ht="51" customHeight="1" x14ac:dyDescent="0.15">
      <c r="A37" s="5"/>
      <c r="B37" s="3"/>
      <c r="C37" s="4"/>
      <c r="D37" s="8"/>
      <c r="E37" s="8"/>
      <c r="F37" s="8"/>
    </row>
    <row r="38" spans="1:6" ht="32.25" customHeight="1" x14ac:dyDescent="0.15"/>
  </sheetData>
  <autoFilter ref="A2:E2">
    <sortState ref="A3:E30">
      <sortCondition ref="C2"/>
    </sortState>
  </autoFilter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43307086614173229"/>
  <pageSetup paperSize="9" orientation="landscape" horizontalDpi="200" verticalDpi="200" r:id="rId1"/>
  <headerFooter>
    <oddFooter>&amp;L&amp;16专家签字：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46" workbookViewId="0">
      <selection activeCell="C2" sqref="C2:C35"/>
    </sheetView>
  </sheetViews>
  <sheetFormatPr defaultRowHeight="13.5" x14ac:dyDescent="0.15"/>
  <cols>
    <col min="1" max="1" width="37.875" customWidth="1"/>
    <col min="2" max="2" width="18.75" style="2" customWidth="1"/>
    <col min="3" max="4" width="11.5" customWidth="1"/>
  </cols>
  <sheetData>
    <row r="1" spans="1:4" ht="20.100000000000001" customHeight="1" x14ac:dyDescent="0.15">
      <c r="A1" s="5" t="s">
        <v>21</v>
      </c>
      <c r="B1" s="5" t="s">
        <v>24</v>
      </c>
      <c r="C1" s="5" t="s">
        <v>22</v>
      </c>
      <c r="D1" s="5" t="s">
        <v>23</v>
      </c>
    </row>
    <row r="2" spans="1:4" ht="20.100000000000001" customHeight="1" x14ac:dyDescent="0.15">
      <c r="A2" s="9" t="s">
        <v>27</v>
      </c>
      <c r="B2" s="10" t="s">
        <v>46</v>
      </c>
      <c r="C2" s="7">
        <v>4494.3500000000004</v>
      </c>
      <c r="D2" s="7"/>
    </row>
    <row r="3" spans="1:4" ht="20.100000000000001" customHeight="1" x14ac:dyDescent="0.15">
      <c r="A3" s="3" t="s">
        <v>11</v>
      </c>
      <c r="B3" s="1" t="s">
        <v>102</v>
      </c>
      <c r="C3" s="7">
        <v>2578.3000000000002</v>
      </c>
      <c r="D3" s="7"/>
    </row>
    <row r="4" spans="1:4" ht="20.100000000000001" customHeight="1" x14ac:dyDescent="0.15">
      <c r="A4" s="9" t="s">
        <v>47</v>
      </c>
      <c r="B4" s="10" t="s">
        <v>48</v>
      </c>
      <c r="C4" s="7">
        <v>2079.6999999999998</v>
      </c>
      <c r="D4" s="7"/>
    </row>
    <row r="5" spans="1:4" ht="20.100000000000001" customHeight="1" x14ac:dyDescent="0.15">
      <c r="A5" s="9" t="s">
        <v>49</v>
      </c>
      <c r="B5" s="10" t="s">
        <v>48</v>
      </c>
      <c r="C5" s="7">
        <v>5715.5</v>
      </c>
      <c r="D5" s="7"/>
    </row>
    <row r="6" spans="1:4" ht="20.100000000000001" customHeight="1" x14ac:dyDescent="0.15">
      <c r="A6" s="3" t="s">
        <v>50</v>
      </c>
      <c r="B6" s="1" t="s">
        <v>103</v>
      </c>
      <c r="C6" s="7">
        <v>1096</v>
      </c>
      <c r="D6" s="7"/>
    </row>
    <row r="7" spans="1:4" ht="20.100000000000001" customHeight="1" x14ac:dyDescent="0.15">
      <c r="A7" s="3" t="s">
        <v>51</v>
      </c>
      <c r="B7" s="1" t="s">
        <v>103</v>
      </c>
      <c r="C7" s="7">
        <v>180</v>
      </c>
      <c r="D7" s="7"/>
    </row>
    <row r="8" spans="1:4" ht="20.100000000000001" customHeight="1" x14ac:dyDescent="0.15">
      <c r="A8" s="3" t="s">
        <v>52</v>
      </c>
      <c r="B8" s="1" t="s">
        <v>103</v>
      </c>
      <c r="C8" s="7">
        <v>1581</v>
      </c>
      <c r="D8" s="7"/>
    </row>
    <row r="9" spans="1:4" ht="20.100000000000001" customHeight="1" x14ac:dyDescent="0.15">
      <c r="A9" s="3" t="s">
        <v>53</v>
      </c>
      <c r="B9" s="1" t="s">
        <v>103</v>
      </c>
      <c r="C9" s="7">
        <v>2500</v>
      </c>
      <c r="D9" s="7"/>
    </row>
    <row r="10" spans="1:4" ht="20.100000000000001" customHeight="1" x14ac:dyDescent="0.15">
      <c r="A10" s="3" t="s">
        <v>54</v>
      </c>
      <c r="B10" s="1" t="s">
        <v>103</v>
      </c>
      <c r="C10" s="7">
        <v>577</v>
      </c>
      <c r="D10" s="7"/>
    </row>
    <row r="11" spans="1:4" ht="20.100000000000001" customHeight="1" x14ac:dyDescent="0.15">
      <c r="A11" s="3" t="s">
        <v>55</v>
      </c>
      <c r="B11" s="1" t="s">
        <v>103</v>
      </c>
      <c r="C11" s="7">
        <v>10393.299999999999</v>
      </c>
      <c r="D11" s="7"/>
    </row>
    <row r="12" spans="1:4" ht="20.100000000000001" customHeight="1" x14ac:dyDescent="0.15">
      <c r="A12" s="3" t="s">
        <v>56</v>
      </c>
      <c r="B12" s="1" t="s">
        <v>103</v>
      </c>
      <c r="C12" s="7">
        <v>1463.6</v>
      </c>
      <c r="D12" s="7"/>
    </row>
    <row r="13" spans="1:4" ht="20.100000000000001" customHeight="1" x14ac:dyDescent="0.15">
      <c r="A13" s="9" t="s">
        <v>57</v>
      </c>
      <c r="B13" s="10" t="s">
        <v>58</v>
      </c>
      <c r="C13" s="7">
        <v>5417.5</v>
      </c>
      <c r="D13" s="7"/>
    </row>
    <row r="14" spans="1:4" ht="20.100000000000001" customHeight="1" x14ac:dyDescent="0.15">
      <c r="A14" s="9" t="s">
        <v>59</v>
      </c>
      <c r="B14" s="10" t="s">
        <v>60</v>
      </c>
      <c r="C14" s="7">
        <v>4775.8</v>
      </c>
      <c r="D14" s="7"/>
    </row>
    <row r="15" spans="1:4" ht="20.100000000000001" customHeight="1" x14ac:dyDescent="0.15">
      <c r="A15" s="9" t="s">
        <v>61</v>
      </c>
      <c r="B15" s="10" t="s">
        <v>60</v>
      </c>
      <c r="C15" s="7">
        <v>3976.32</v>
      </c>
      <c r="D15" s="7"/>
    </row>
    <row r="16" spans="1:4" ht="20.100000000000001" customHeight="1" x14ac:dyDescent="0.15">
      <c r="A16" s="9" t="s">
        <v>62</v>
      </c>
      <c r="B16" s="10" t="s">
        <v>60</v>
      </c>
      <c r="C16" s="7">
        <v>3196</v>
      </c>
      <c r="D16" s="7"/>
    </row>
    <row r="17" spans="1:4" ht="20.100000000000001" customHeight="1" x14ac:dyDescent="0.15">
      <c r="A17" s="9" t="s">
        <v>63</v>
      </c>
      <c r="B17" s="10" t="s">
        <v>60</v>
      </c>
      <c r="C17" s="7">
        <v>3918</v>
      </c>
      <c r="D17" s="7"/>
    </row>
    <row r="18" spans="1:4" ht="20.100000000000001" customHeight="1" x14ac:dyDescent="0.15">
      <c r="A18" s="3" t="s">
        <v>14</v>
      </c>
      <c r="B18" s="1" t="s">
        <v>104</v>
      </c>
      <c r="C18" s="7" t="s">
        <v>128</v>
      </c>
      <c r="D18" s="7"/>
    </row>
    <row r="19" spans="1:4" ht="20.100000000000001" customHeight="1" x14ac:dyDescent="0.15">
      <c r="A19" s="3" t="s">
        <v>19</v>
      </c>
      <c r="B19" s="1" t="s">
        <v>104</v>
      </c>
      <c r="C19" s="7">
        <v>4788.5</v>
      </c>
      <c r="D19" s="7"/>
    </row>
    <row r="20" spans="1:4" ht="20.100000000000001" customHeight="1" x14ac:dyDescent="0.15">
      <c r="A20" s="3" t="s">
        <v>0</v>
      </c>
      <c r="B20" s="1" t="s">
        <v>104</v>
      </c>
      <c r="C20" s="7">
        <v>687</v>
      </c>
      <c r="D20" s="7"/>
    </row>
    <row r="21" spans="1:4" ht="20.100000000000001" customHeight="1" x14ac:dyDescent="0.15">
      <c r="A21" s="3" t="s">
        <v>1</v>
      </c>
      <c r="B21" s="1" t="s">
        <v>105</v>
      </c>
      <c r="C21" s="7">
        <v>19006.939999999999</v>
      </c>
      <c r="D21" s="7"/>
    </row>
    <row r="22" spans="1:4" ht="20.100000000000001" customHeight="1" x14ac:dyDescent="0.15">
      <c r="A22" s="3" t="s">
        <v>64</v>
      </c>
      <c r="B22" s="1" t="s">
        <v>105</v>
      </c>
      <c r="C22" s="7">
        <v>2202.9499999999998</v>
      </c>
      <c r="D22" s="7"/>
    </row>
    <row r="23" spans="1:4" ht="20.100000000000001" customHeight="1" x14ac:dyDescent="0.15">
      <c r="A23" s="3" t="s">
        <v>2</v>
      </c>
      <c r="B23" s="1" t="s">
        <v>105</v>
      </c>
      <c r="C23" s="7">
        <v>2704</v>
      </c>
      <c r="D23" s="7"/>
    </row>
    <row r="24" spans="1:4" ht="20.100000000000001" customHeight="1" x14ac:dyDescent="0.15">
      <c r="A24" s="3" t="s">
        <v>5</v>
      </c>
      <c r="B24" s="1" t="s">
        <v>105</v>
      </c>
      <c r="C24" s="7">
        <v>1442.51</v>
      </c>
      <c r="D24" s="7"/>
    </row>
    <row r="25" spans="1:4" ht="20.100000000000001" customHeight="1" x14ac:dyDescent="0.15">
      <c r="A25" s="3" t="s">
        <v>65</v>
      </c>
      <c r="B25" s="1" t="s">
        <v>105</v>
      </c>
      <c r="C25" s="7">
        <v>4047.42</v>
      </c>
      <c r="D25" s="7"/>
    </row>
    <row r="26" spans="1:4" ht="20.100000000000001" customHeight="1" x14ac:dyDescent="0.15">
      <c r="A26" s="9" t="s">
        <v>106</v>
      </c>
      <c r="B26" s="1" t="s">
        <v>105</v>
      </c>
      <c r="C26" s="7">
        <v>4785.38</v>
      </c>
      <c r="D26" s="7"/>
    </row>
    <row r="27" spans="1:4" ht="20.100000000000001" customHeight="1" x14ac:dyDescent="0.15">
      <c r="A27" s="9" t="s">
        <v>107</v>
      </c>
      <c r="B27" s="1" t="s">
        <v>108</v>
      </c>
      <c r="C27" s="7">
        <v>3117.78</v>
      </c>
      <c r="D27" s="7"/>
    </row>
    <row r="28" spans="1:4" ht="20.100000000000001" customHeight="1" x14ac:dyDescent="0.15">
      <c r="A28" s="9" t="s">
        <v>28</v>
      </c>
      <c r="B28" s="10" t="s">
        <v>66</v>
      </c>
      <c r="C28" s="7">
        <v>2867.32</v>
      </c>
      <c r="D28" s="7"/>
    </row>
    <row r="29" spans="1:4" ht="20.100000000000001" customHeight="1" x14ac:dyDescent="0.15">
      <c r="A29" s="3" t="s">
        <v>67</v>
      </c>
      <c r="B29" s="1" t="s">
        <v>109</v>
      </c>
      <c r="C29" s="7">
        <v>6099.56</v>
      </c>
      <c r="D29" s="7"/>
    </row>
    <row r="30" spans="1:4" ht="20.100000000000001" customHeight="1" x14ac:dyDescent="0.15">
      <c r="A30" s="3" t="s">
        <v>29</v>
      </c>
      <c r="B30" s="1" t="s">
        <v>109</v>
      </c>
      <c r="C30" s="7">
        <v>4355</v>
      </c>
      <c r="D30" s="7"/>
    </row>
    <row r="31" spans="1:4" ht="14.25" x14ac:dyDescent="0.15">
      <c r="A31" s="3" t="s">
        <v>68</v>
      </c>
      <c r="B31" s="1" t="s">
        <v>110</v>
      </c>
      <c r="C31" s="7">
        <v>2195</v>
      </c>
    </row>
    <row r="32" spans="1:4" ht="14.25" x14ac:dyDescent="0.15">
      <c r="A32" s="9" t="s">
        <v>69</v>
      </c>
      <c r="B32" s="10" t="s">
        <v>70</v>
      </c>
      <c r="C32" s="8">
        <v>3918</v>
      </c>
    </row>
    <row r="33" spans="1:3" ht="28.5" x14ac:dyDescent="0.15">
      <c r="A33" s="9" t="s">
        <v>71</v>
      </c>
      <c r="B33" s="10" t="s">
        <v>70</v>
      </c>
      <c r="C33" s="8">
        <v>460</v>
      </c>
    </row>
    <row r="34" spans="1:3" ht="14.25" x14ac:dyDescent="0.15">
      <c r="A34" s="9" t="s">
        <v>111</v>
      </c>
      <c r="B34" s="10" t="s">
        <v>70</v>
      </c>
      <c r="C34" s="8">
        <v>101000</v>
      </c>
    </row>
    <row r="35" spans="1:3" ht="14.25" x14ac:dyDescent="0.15">
      <c r="A35" s="3" t="s">
        <v>72</v>
      </c>
      <c r="B35" s="1" t="s">
        <v>112</v>
      </c>
      <c r="C35" s="8">
        <v>14294</v>
      </c>
    </row>
    <row r="36" spans="1:3" ht="14.25" x14ac:dyDescent="0.15">
      <c r="A36" s="3" t="s">
        <v>73</v>
      </c>
      <c r="B36" s="1" t="s">
        <v>112</v>
      </c>
    </row>
    <row r="37" spans="1:3" ht="14.25" x14ac:dyDescent="0.15">
      <c r="A37" s="3" t="s">
        <v>74</v>
      </c>
      <c r="B37" s="1" t="s">
        <v>112</v>
      </c>
    </row>
    <row r="38" spans="1:3" ht="14.25" x14ac:dyDescent="0.15">
      <c r="A38" s="3" t="s">
        <v>4</v>
      </c>
      <c r="B38" s="1" t="s">
        <v>112</v>
      </c>
    </row>
    <row r="39" spans="1:3" ht="14.25" x14ac:dyDescent="0.15">
      <c r="A39" s="3" t="s">
        <v>75</v>
      </c>
      <c r="B39" s="1" t="s">
        <v>112</v>
      </c>
    </row>
    <row r="40" spans="1:3" ht="14.25" x14ac:dyDescent="0.15">
      <c r="A40" s="9" t="s">
        <v>76</v>
      </c>
      <c r="B40" s="10" t="s">
        <v>77</v>
      </c>
    </row>
    <row r="41" spans="1:3" ht="14.25" x14ac:dyDescent="0.15">
      <c r="A41" s="9" t="s">
        <v>78</v>
      </c>
      <c r="B41" s="10" t="s">
        <v>77</v>
      </c>
    </row>
    <row r="42" spans="1:3" ht="14.25" x14ac:dyDescent="0.15">
      <c r="A42" s="9" t="s">
        <v>79</v>
      </c>
      <c r="B42" s="10" t="s">
        <v>77</v>
      </c>
    </row>
    <row r="43" spans="1:3" ht="14.25" x14ac:dyDescent="0.15">
      <c r="A43" s="3" t="s">
        <v>31</v>
      </c>
      <c r="B43" s="1" t="s">
        <v>113</v>
      </c>
    </row>
    <row r="44" spans="1:3" ht="14.25" x14ac:dyDescent="0.15">
      <c r="A44" s="3" t="s">
        <v>114</v>
      </c>
      <c r="B44" s="1" t="s">
        <v>113</v>
      </c>
    </row>
    <row r="45" spans="1:3" ht="14.25" x14ac:dyDescent="0.15">
      <c r="A45" s="3" t="s">
        <v>80</v>
      </c>
      <c r="B45" s="1" t="s">
        <v>113</v>
      </c>
    </row>
    <row r="46" spans="1:3" ht="14.25" x14ac:dyDescent="0.15">
      <c r="A46" s="3" t="s">
        <v>81</v>
      </c>
      <c r="B46" s="1" t="s">
        <v>113</v>
      </c>
    </row>
    <row r="47" spans="1:3" ht="14.25" x14ac:dyDescent="0.15">
      <c r="A47" s="3" t="s">
        <v>82</v>
      </c>
      <c r="B47" s="1" t="s">
        <v>113</v>
      </c>
    </row>
    <row r="48" spans="1:3" ht="14.25" x14ac:dyDescent="0.15">
      <c r="A48" s="3" t="s">
        <v>83</v>
      </c>
      <c r="B48" s="1" t="s">
        <v>113</v>
      </c>
    </row>
    <row r="49" spans="1:2" ht="14.25" x14ac:dyDescent="0.15">
      <c r="A49" s="3" t="s">
        <v>84</v>
      </c>
      <c r="B49" s="1" t="s">
        <v>113</v>
      </c>
    </row>
    <row r="50" spans="1:2" ht="14.25" x14ac:dyDescent="0.15">
      <c r="A50" s="3" t="s">
        <v>85</v>
      </c>
      <c r="B50" s="1" t="s">
        <v>113</v>
      </c>
    </row>
    <row r="51" spans="1:2" ht="14.25" x14ac:dyDescent="0.15">
      <c r="A51" s="9" t="s">
        <v>32</v>
      </c>
      <c r="B51" s="10" t="s">
        <v>77</v>
      </c>
    </row>
    <row r="52" spans="1:2" ht="14.25" x14ac:dyDescent="0.15">
      <c r="A52" s="9" t="s">
        <v>33</v>
      </c>
      <c r="B52" s="10" t="s">
        <v>77</v>
      </c>
    </row>
    <row r="53" spans="1:2" ht="14.25" x14ac:dyDescent="0.15">
      <c r="A53" s="9" t="s">
        <v>34</v>
      </c>
      <c r="B53" s="10" t="s">
        <v>77</v>
      </c>
    </row>
    <row r="54" spans="1:2" ht="14.25" x14ac:dyDescent="0.15">
      <c r="A54" s="9" t="s">
        <v>35</v>
      </c>
      <c r="B54" s="10" t="s">
        <v>77</v>
      </c>
    </row>
    <row r="55" spans="1:2" ht="14.25" x14ac:dyDescent="0.15">
      <c r="A55" s="3" t="s">
        <v>13</v>
      </c>
      <c r="B55" s="1" t="s">
        <v>113</v>
      </c>
    </row>
    <row r="56" spans="1:2" ht="14.25" x14ac:dyDescent="0.15">
      <c r="A56" s="3" t="s">
        <v>17</v>
      </c>
      <c r="B56" s="1" t="s">
        <v>113</v>
      </c>
    </row>
    <row r="57" spans="1:2" ht="14.25" x14ac:dyDescent="0.15">
      <c r="A57" s="3" t="s">
        <v>3</v>
      </c>
      <c r="B57" s="1" t="s">
        <v>113</v>
      </c>
    </row>
    <row r="58" spans="1:2" ht="14.25" x14ac:dyDescent="0.15">
      <c r="A58" s="3" t="s">
        <v>12</v>
      </c>
      <c r="B58" s="1" t="s">
        <v>113</v>
      </c>
    </row>
    <row r="59" spans="1:2" ht="14.25" x14ac:dyDescent="0.15">
      <c r="A59" s="9" t="s">
        <v>115</v>
      </c>
      <c r="B59" s="10" t="s">
        <v>86</v>
      </c>
    </row>
    <row r="60" spans="1:2" ht="14.25" x14ac:dyDescent="0.15">
      <c r="A60" s="3" t="s">
        <v>87</v>
      </c>
      <c r="B60" s="1" t="s">
        <v>116</v>
      </c>
    </row>
    <row r="61" spans="1:2" ht="14.25" x14ac:dyDescent="0.15">
      <c r="A61" s="3" t="s">
        <v>88</v>
      </c>
      <c r="B61" s="1" t="s">
        <v>116</v>
      </c>
    </row>
    <row r="62" spans="1:2" ht="14.25" x14ac:dyDescent="0.15">
      <c r="A62" s="3" t="s">
        <v>89</v>
      </c>
      <c r="B62" s="1" t="s">
        <v>117</v>
      </c>
    </row>
    <row r="63" spans="1:2" ht="14.25" x14ac:dyDescent="0.15">
      <c r="A63" s="3" t="s">
        <v>118</v>
      </c>
      <c r="B63" s="1" t="s">
        <v>117</v>
      </c>
    </row>
    <row r="64" spans="1:2" ht="14.25" x14ac:dyDescent="0.15">
      <c r="A64" s="3" t="s">
        <v>36</v>
      </c>
      <c r="B64" s="1" t="s">
        <v>119</v>
      </c>
    </row>
    <row r="65" spans="1:2" ht="14.25" x14ac:dyDescent="0.15">
      <c r="A65" s="3" t="s">
        <v>10</v>
      </c>
      <c r="B65" s="1" t="s">
        <v>119</v>
      </c>
    </row>
    <row r="66" spans="1:2" ht="14.25" x14ac:dyDescent="0.15">
      <c r="A66" s="3" t="s">
        <v>37</v>
      </c>
      <c r="B66" s="1" t="s">
        <v>120</v>
      </c>
    </row>
    <row r="67" spans="1:2" ht="14.25" x14ac:dyDescent="0.15">
      <c r="A67" s="3" t="s">
        <v>6</v>
      </c>
      <c r="B67" s="1" t="s">
        <v>121</v>
      </c>
    </row>
    <row r="68" spans="1:2" ht="14.25" x14ac:dyDescent="0.15">
      <c r="A68" s="9" t="s">
        <v>90</v>
      </c>
      <c r="B68" s="10" t="s">
        <v>91</v>
      </c>
    </row>
    <row r="69" spans="1:2" ht="14.25" x14ac:dyDescent="0.15">
      <c r="A69" s="9" t="s">
        <v>92</v>
      </c>
      <c r="B69" s="10" t="s">
        <v>91</v>
      </c>
    </row>
    <row r="70" spans="1:2" ht="14.25" x14ac:dyDescent="0.15">
      <c r="A70" s="9" t="s">
        <v>93</v>
      </c>
      <c r="B70" s="10" t="s">
        <v>91</v>
      </c>
    </row>
    <row r="71" spans="1:2" ht="14.25" x14ac:dyDescent="0.15">
      <c r="A71" s="3" t="s">
        <v>7</v>
      </c>
      <c r="B71" s="1" t="s">
        <v>122</v>
      </c>
    </row>
    <row r="72" spans="1:2" ht="14.25" x14ac:dyDescent="0.15">
      <c r="A72" s="3" t="s">
        <v>8</v>
      </c>
      <c r="B72" s="1" t="s">
        <v>122</v>
      </c>
    </row>
    <row r="73" spans="1:2" ht="28.5" x14ac:dyDescent="0.15">
      <c r="A73" s="9" t="s">
        <v>39</v>
      </c>
      <c r="B73" s="10" t="s">
        <v>91</v>
      </c>
    </row>
    <row r="74" spans="1:2" ht="14.25" x14ac:dyDescent="0.15">
      <c r="A74" s="3" t="s">
        <v>9</v>
      </c>
      <c r="B74" s="1" t="s">
        <v>122</v>
      </c>
    </row>
    <row r="75" spans="1:2" ht="14.25" x14ac:dyDescent="0.15">
      <c r="A75" s="3" t="s">
        <v>94</v>
      </c>
      <c r="B75" s="1" t="s">
        <v>123</v>
      </c>
    </row>
    <row r="76" spans="1:2" ht="14.25" x14ac:dyDescent="0.15">
      <c r="A76" s="3" t="s">
        <v>40</v>
      </c>
      <c r="B76" s="1" t="s">
        <v>124</v>
      </c>
    </row>
    <row r="77" spans="1:2" ht="14.25" x14ac:dyDescent="0.15">
      <c r="A77" s="3" t="s">
        <v>125</v>
      </c>
      <c r="B77" s="1" t="s">
        <v>126</v>
      </c>
    </row>
    <row r="78" spans="1:2" ht="14.25" x14ac:dyDescent="0.15">
      <c r="A78" s="9" t="s">
        <v>95</v>
      </c>
      <c r="B78" s="10" t="s">
        <v>96</v>
      </c>
    </row>
    <row r="79" spans="1:2" ht="14.25" x14ac:dyDescent="0.15">
      <c r="A79" s="9" t="s">
        <v>97</v>
      </c>
      <c r="B79" s="10" t="s">
        <v>96</v>
      </c>
    </row>
    <row r="80" spans="1:2" ht="14.25" x14ac:dyDescent="0.15">
      <c r="A80" s="9" t="s">
        <v>98</v>
      </c>
      <c r="B80" s="10" t="s">
        <v>96</v>
      </c>
    </row>
    <row r="81" spans="1:2" ht="14.25" x14ac:dyDescent="0.15">
      <c r="A81" s="3" t="s">
        <v>41</v>
      </c>
      <c r="B81" s="1" t="s">
        <v>127</v>
      </c>
    </row>
    <row r="82" spans="1:2" ht="14.25" x14ac:dyDescent="0.15">
      <c r="A82" s="3" t="s">
        <v>99</v>
      </c>
      <c r="B82" s="1" t="s">
        <v>127</v>
      </c>
    </row>
    <row r="83" spans="1:2" ht="14.25" x14ac:dyDescent="0.15">
      <c r="A83" s="9" t="s">
        <v>42</v>
      </c>
      <c r="B83" s="10" t="s">
        <v>96</v>
      </c>
    </row>
    <row r="84" spans="1:2" ht="14.25" x14ac:dyDescent="0.15">
      <c r="A84" s="9" t="s">
        <v>43</v>
      </c>
      <c r="B84" s="10" t="s">
        <v>96</v>
      </c>
    </row>
    <row r="85" spans="1:2" ht="14.25" x14ac:dyDescent="0.15">
      <c r="A85" s="3" t="s">
        <v>16</v>
      </c>
      <c r="B85" s="1" t="s">
        <v>127</v>
      </c>
    </row>
    <row r="86" spans="1:2" ht="14.25" x14ac:dyDescent="0.15">
      <c r="A86" s="3" t="s">
        <v>18</v>
      </c>
      <c r="B86" s="1" t="s">
        <v>127</v>
      </c>
    </row>
    <row r="87" spans="1:2" ht="14.25" x14ac:dyDescent="0.15">
      <c r="A87" s="3" t="s">
        <v>15</v>
      </c>
      <c r="B87" s="1" t="s">
        <v>127</v>
      </c>
    </row>
    <row r="88" spans="1:2" ht="14.25" x14ac:dyDescent="0.15">
      <c r="A88" s="9" t="s">
        <v>44</v>
      </c>
      <c r="B88" s="10" t="s">
        <v>100</v>
      </c>
    </row>
    <row r="89" spans="1:2" ht="14.25" x14ac:dyDescent="0.15">
      <c r="A89" s="9" t="s">
        <v>45</v>
      </c>
      <c r="B89" s="10" t="s">
        <v>101</v>
      </c>
    </row>
  </sheetData>
  <autoFilter ref="A1:D1">
    <sortState ref="A3:E30">
      <sortCondition ref="B2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K22" sqref="K22"/>
    </sheetView>
  </sheetViews>
  <sheetFormatPr defaultRowHeight="13.5" x14ac:dyDescent="0.15"/>
  <cols>
    <col min="1" max="1" width="6" customWidth="1"/>
    <col min="2" max="2" width="43.375" style="17" customWidth="1"/>
    <col min="3" max="3" width="24.125" style="2" customWidth="1"/>
    <col min="4" max="4" width="22.375" style="2" hidden="1" customWidth="1"/>
    <col min="5" max="5" width="12.75" style="2" hidden="1" customWidth="1"/>
    <col min="6" max="6" width="14.75" style="2" hidden="1" customWidth="1"/>
    <col min="7" max="8" width="0" style="2" hidden="1" customWidth="1"/>
    <col min="9" max="9" width="9.75" customWidth="1"/>
  </cols>
  <sheetData>
    <row r="1" spans="1:9" ht="79.5" customHeight="1" x14ac:dyDescent="0.15">
      <c r="A1" s="25" t="s">
        <v>135</v>
      </c>
      <c r="B1" s="25"/>
      <c r="C1" s="25"/>
      <c r="D1" s="25"/>
      <c r="E1" s="25"/>
      <c r="F1" s="25"/>
      <c r="G1" s="25"/>
      <c r="H1" s="25"/>
      <c r="I1" s="25"/>
    </row>
    <row r="2" spans="1:9" ht="18" customHeight="1" x14ac:dyDescent="0.15">
      <c r="A2" s="6" t="s">
        <v>20</v>
      </c>
      <c r="B2" s="15" t="s">
        <v>21</v>
      </c>
      <c r="C2" s="5" t="s">
        <v>24</v>
      </c>
      <c r="D2" s="5" t="s">
        <v>22</v>
      </c>
      <c r="E2" s="12" t="s">
        <v>129</v>
      </c>
      <c r="F2" s="12" t="s">
        <v>130</v>
      </c>
      <c r="G2" s="14"/>
      <c r="H2" s="14"/>
      <c r="I2" s="12" t="s">
        <v>136</v>
      </c>
    </row>
    <row r="3" spans="1:9" ht="18" customHeight="1" x14ac:dyDescent="0.15">
      <c r="A3" s="5">
        <v>1</v>
      </c>
      <c r="B3" s="16" t="s">
        <v>27</v>
      </c>
      <c r="C3" s="1" t="str">
        <f>VLOOKUP(B3,原始!A:B,2,0)</f>
        <v>淄博市科技局</v>
      </c>
      <c r="D3" s="5">
        <v>4494.3500000000004</v>
      </c>
      <c r="E3" s="14">
        <f t="shared" ref="E3:E27" si="0">D3*0.015</f>
        <v>67.41525</v>
      </c>
      <c r="F3" s="14">
        <f t="shared" ref="F3:F27" si="1">D3*0.015</f>
        <v>67.41525</v>
      </c>
      <c r="G3" s="14">
        <f t="shared" ref="G3:G27" si="2">IF(E3&gt;30,E3,0)</f>
        <v>67.41525</v>
      </c>
      <c r="H3" s="14">
        <f t="shared" ref="H3:H27" si="3">IF(F3&gt;15,F3,0)</f>
        <v>67.41525</v>
      </c>
      <c r="I3" s="1" t="s">
        <v>137</v>
      </c>
    </row>
    <row r="4" spans="1:9" ht="18" customHeight="1" x14ac:dyDescent="0.15">
      <c r="A4" s="4">
        <v>2</v>
      </c>
      <c r="B4" s="16" t="s">
        <v>11</v>
      </c>
      <c r="C4" s="1" t="str">
        <f>VLOOKUP(B4,原始!A:B,2,0)</f>
        <v>淄博市科技局</v>
      </c>
      <c r="D4" s="5">
        <v>2578.3000000000002</v>
      </c>
      <c r="E4" s="14">
        <f t="shared" si="0"/>
        <v>38.674500000000002</v>
      </c>
      <c r="F4" s="14">
        <f t="shared" si="1"/>
        <v>38.674500000000002</v>
      </c>
      <c r="G4" s="14">
        <f t="shared" si="2"/>
        <v>38.674500000000002</v>
      </c>
      <c r="H4" s="14">
        <f t="shared" si="3"/>
        <v>38.674500000000002</v>
      </c>
      <c r="I4" s="1" t="s">
        <v>137</v>
      </c>
    </row>
    <row r="5" spans="1:9" ht="18" customHeight="1" x14ac:dyDescent="0.15">
      <c r="A5" s="5">
        <v>3</v>
      </c>
      <c r="B5" s="16" t="s">
        <v>14</v>
      </c>
      <c r="C5" s="1" t="str">
        <f>VLOOKUP(B5,原始!A:B,2,0)</f>
        <v>威海市科技局</v>
      </c>
      <c r="D5" s="5">
        <v>2079.6999999999998</v>
      </c>
      <c r="E5" s="14">
        <f t="shared" si="0"/>
        <v>31.195499999999996</v>
      </c>
      <c r="F5" s="14">
        <f t="shared" si="1"/>
        <v>31.195499999999996</v>
      </c>
      <c r="G5" s="14">
        <f t="shared" si="2"/>
        <v>31.195499999999996</v>
      </c>
      <c r="H5" s="14">
        <f t="shared" si="3"/>
        <v>31.195499999999996</v>
      </c>
      <c r="I5" s="1" t="s">
        <v>137</v>
      </c>
    </row>
    <row r="6" spans="1:9" ht="18" customHeight="1" x14ac:dyDescent="0.15">
      <c r="A6" s="4">
        <v>4</v>
      </c>
      <c r="B6" s="16" t="s">
        <v>19</v>
      </c>
      <c r="C6" s="1" t="str">
        <f>VLOOKUP(B6,原始!A:B,2,0)</f>
        <v>威海市科技局</v>
      </c>
      <c r="D6" s="5">
        <v>5715.5</v>
      </c>
      <c r="E6" s="14">
        <f t="shared" si="0"/>
        <v>85.732500000000002</v>
      </c>
      <c r="F6" s="14">
        <f t="shared" si="1"/>
        <v>85.732500000000002</v>
      </c>
      <c r="G6" s="14">
        <f t="shared" si="2"/>
        <v>85.732500000000002</v>
      </c>
      <c r="H6" s="14">
        <f t="shared" si="3"/>
        <v>85.732500000000002</v>
      </c>
      <c r="I6" s="1" t="s">
        <v>137</v>
      </c>
    </row>
    <row r="7" spans="1:9" ht="18" customHeight="1" x14ac:dyDescent="0.15">
      <c r="A7" s="5">
        <v>5</v>
      </c>
      <c r="B7" s="16" t="s">
        <v>29</v>
      </c>
      <c r="C7" s="1" t="str">
        <f>VLOOKUP(B7,原始!A:B,2,0)</f>
        <v>临沂市科技局</v>
      </c>
      <c r="D7" s="5">
        <v>2500</v>
      </c>
      <c r="E7" s="14">
        <f t="shared" si="0"/>
        <v>37.5</v>
      </c>
      <c r="F7" s="14">
        <f t="shared" si="1"/>
        <v>37.5</v>
      </c>
      <c r="G7" s="14">
        <f t="shared" si="2"/>
        <v>37.5</v>
      </c>
      <c r="H7" s="14">
        <f t="shared" si="3"/>
        <v>37.5</v>
      </c>
      <c r="I7" s="1" t="s">
        <v>137</v>
      </c>
    </row>
    <row r="8" spans="1:9" ht="18" customHeight="1" x14ac:dyDescent="0.15">
      <c r="A8" s="4">
        <v>6</v>
      </c>
      <c r="B8" s="16" t="s">
        <v>31</v>
      </c>
      <c r="C8" s="1" t="str">
        <f>VLOOKUP(B8,原始!A:B,2,0)</f>
        <v>济南市科技局</v>
      </c>
      <c r="D8" s="5">
        <v>10393.299999999999</v>
      </c>
      <c r="E8" s="14">
        <f t="shared" si="0"/>
        <v>155.89949999999999</v>
      </c>
      <c r="F8" s="14">
        <f t="shared" si="1"/>
        <v>155.89949999999999</v>
      </c>
      <c r="G8" s="14">
        <f t="shared" si="2"/>
        <v>155.89949999999999</v>
      </c>
      <c r="H8" s="14">
        <f t="shared" si="3"/>
        <v>155.89949999999999</v>
      </c>
      <c r="I8" s="1" t="s">
        <v>137</v>
      </c>
    </row>
    <row r="9" spans="1:9" ht="18" customHeight="1" x14ac:dyDescent="0.15">
      <c r="A9" s="5">
        <v>7</v>
      </c>
      <c r="B9" s="16" t="s">
        <v>33</v>
      </c>
      <c r="C9" s="1" t="str">
        <f>VLOOKUP(B9,原始!A:B,2,0)</f>
        <v>济南市科技局</v>
      </c>
      <c r="D9" s="5">
        <v>5417.5</v>
      </c>
      <c r="E9" s="14">
        <f t="shared" si="0"/>
        <v>81.262500000000003</v>
      </c>
      <c r="F9" s="14">
        <f t="shared" si="1"/>
        <v>81.262500000000003</v>
      </c>
      <c r="G9" s="14">
        <f t="shared" si="2"/>
        <v>81.262500000000003</v>
      </c>
      <c r="H9" s="14">
        <f t="shared" si="3"/>
        <v>81.262500000000003</v>
      </c>
      <c r="I9" s="1" t="s">
        <v>137</v>
      </c>
    </row>
    <row r="10" spans="1:9" ht="18" customHeight="1" x14ac:dyDescent="0.15">
      <c r="A10" s="4">
        <v>8</v>
      </c>
      <c r="B10" s="16" t="s">
        <v>34</v>
      </c>
      <c r="C10" s="1" t="str">
        <f>VLOOKUP(B10,原始!A:B,2,0)</f>
        <v>济南市科技局</v>
      </c>
      <c r="D10" s="5">
        <v>4775.8</v>
      </c>
      <c r="E10" s="14">
        <f t="shared" si="0"/>
        <v>71.637</v>
      </c>
      <c r="F10" s="14">
        <f t="shared" si="1"/>
        <v>71.637</v>
      </c>
      <c r="G10" s="14">
        <f t="shared" si="2"/>
        <v>71.637</v>
      </c>
      <c r="H10" s="14">
        <f t="shared" si="3"/>
        <v>71.637</v>
      </c>
      <c r="I10" s="1" t="s">
        <v>137</v>
      </c>
    </row>
    <row r="11" spans="1:9" ht="18" customHeight="1" x14ac:dyDescent="0.15">
      <c r="A11" s="5">
        <v>9</v>
      </c>
      <c r="B11" s="16" t="s">
        <v>35</v>
      </c>
      <c r="C11" s="1" t="str">
        <f>VLOOKUP(B11,原始!A:B,2,0)</f>
        <v>济南市科技局</v>
      </c>
      <c r="D11" s="5">
        <v>3976.32</v>
      </c>
      <c r="E11" s="14">
        <f t="shared" si="0"/>
        <v>59.644800000000004</v>
      </c>
      <c r="F11" s="14">
        <f t="shared" si="1"/>
        <v>59.644800000000004</v>
      </c>
      <c r="G11" s="14">
        <f t="shared" si="2"/>
        <v>59.644800000000004</v>
      </c>
      <c r="H11" s="14">
        <f t="shared" si="3"/>
        <v>59.644800000000004</v>
      </c>
      <c r="I11" s="1" t="s">
        <v>137</v>
      </c>
    </row>
    <row r="12" spans="1:9" ht="18" customHeight="1" x14ac:dyDescent="0.15">
      <c r="A12" s="4">
        <v>10</v>
      </c>
      <c r="B12" s="16" t="s">
        <v>13</v>
      </c>
      <c r="C12" s="1" t="str">
        <f>VLOOKUP(B12,原始!A:B,2,0)</f>
        <v>济南市科技局</v>
      </c>
      <c r="D12" s="5">
        <v>3196</v>
      </c>
      <c r="E12" s="14">
        <f t="shared" si="0"/>
        <v>47.94</v>
      </c>
      <c r="F12" s="14">
        <f t="shared" si="1"/>
        <v>47.94</v>
      </c>
      <c r="G12" s="14">
        <f t="shared" si="2"/>
        <v>47.94</v>
      </c>
      <c r="H12" s="14">
        <f t="shared" si="3"/>
        <v>47.94</v>
      </c>
      <c r="I12" s="1" t="s">
        <v>137</v>
      </c>
    </row>
    <row r="13" spans="1:9" ht="18" customHeight="1" x14ac:dyDescent="0.15">
      <c r="A13" s="5">
        <v>11</v>
      </c>
      <c r="B13" s="16" t="s">
        <v>17</v>
      </c>
      <c r="C13" s="1" t="str">
        <f>VLOOKUP(B13,原始!A:B,2,0)</f>
        <v>济南市科技局</v>
      </c>
      <c r="D13" s="5">
        <v>3918</v>
      </c>
      <c r="E13" s="14">
        <f t="shared" si="0"/>
        <v>58.769999999999996</v>
      </c>
      <c r="F13" s="14">
        <f t="shared" si="1"/>
        <v>58.769999999999996</v>
      </c>
      <c r="G13" s="14">
        <f t="shared" si="2"/>
        <v>58.769999999999996</v>
      </c>
      <c r="H13" s="14">
        <f t="shared" si="3"/>
        <v>58.769999999999996</v>
      </c>
      <c r="I13" s="1" t="s">
        <v>137</v>
      </c>
    </row>
    <row r="14" spans="1:9" ht="18" customHeight="1" x14ac:dyDescent="0.15">
      <c r="A14" s="4">
        <v>12</v>
      </c>
      <c r="B14" s="16" t="s">
        <v>12</v>
      </c>
      <c r="C14" s="1" t="str">
        <f>VLOOKUP(B14,原始!A:B,2,0)</f>
        <v>济南市科技局</v>
      </c>
      <c r="D14" s="5">
        <v>4788.5</v>
      </c>
      <c r="E14" s="14">
        <f t="shared" si="0"/>
        <v>71.827500000000001</v>
      </c>
      <c r="F14" s="14">
        <f t="shared" si="1"/>
        <v>71.827500000000001</v>
      </c>
      <c r="G14" s="14">
        <f t="shared" si="2"/>
        <v>71.827500000000001</v>
      </c>
      <c r="H14" s="14">
        <f t="shared" si="3"/>
        <v>71.827500000000001</v>
      </c>
      <c r="I14" s="1" t="s">
        <v>137</v>
      </c>
    </row>
    <row r="15" spans="1:9" ht="18" customHeight="1" x14ac:dyDescent="0.15">
      <c r="A15" s="5">
        <v>13</v>
      </c>
      <c r="B15" s="16" t="s">
        <v>10</v>
      </c>
      <c r="C15" s="1" t="str">
        <f>VLOOKUP(B15,原始!A:B,2,0)</f>
        <v>省住建厅</v>
      </c>
      <c r="D15" s="5">
        <v>19006.939999999999</v>
      </c>
      <c r="E15" s="14">
        <f t="shared" si="0"/>
        <v>285.10409999999996</v>
      </c>
      <c r="F15" s="14">
        <f t="shared" si="1"/>
        <v>285.10409999999996</v>
      </c>
      <c r="G15" s="14">
        <f t="shared" si="2"/>
        <v>285.10409999999996</v>
      </c>
      <c r="H15" s="14">
        <f t="shared" si="3"/>
        <v>285.10409999999996</v>
      </c>
      <c r="I15" s="1" t="s">
        <v>137</v>
      </c>
    </row>
    <row r="16" spans="1:9" ht="19.5" customHeight="1" x14ac:dyDescent="0.15">
      <c r="A16" s="4">
        <v>14</v>
      </c>
      <c r="B16" s="16" t="s">
        <v>37</v>
      </c>
      <c r="C16" s="1" t="str">
        <f>VLOOKUP(B16,原始!A:B,2,0)</f>
        <v>省商业集团</v>
      </c>
      <c r="D16" s="5">
        <v>2202.9499999999998</v>
      </c>
      <c r="E16" s="14">
        <f t="shared" si="0"/>
        <v>33.044249999999998</v>
      </c>
      <c r="F16" s="14">
        <f t="shared" si="1"/>
        <v>33.044249999999998</v>
      </c>
      <c r="G16" s="14">
        <f t="shared" si="2"/>
        <v>33.044249999999998</v>
      </c>
      <c r="H16" s="14">
        <f t="shared" si="3"/>
        <v>33.044249999999998</v>
      </c>
      <c r="I16" s="1" t="s">
        <v>137</v>
      </c>
    </row>
    <row r="17" spans="1:9" ht="18" customHeight="1" x14ac:dyDescent="0.15">
      <c r="A17" s="5">
        <v>15</v>
      </c>
      <c r="B17" s="16" t="s">
        <v>38</v>
      </c>
      <c r="C17" s="1" t="str">
        <f>VLOOKUP(B17,原始!A:B,2,0)</f>
        <v>省农科院</v>
      </c>
      <c r="D17" s="5">
        <v>2704</v>
      </c>
      <c r="E17" s="14">
        <f t="shared" si="0"/>
        <v>40.559999999999995</v>
      </c>
      <c r="F17" s="14">
        <f t="shared" si="1"/>
        <v>40.559999999999995</v>
      </c>
      <c r="G17" s="14">
        <f t="shared" si="2"/>
        <v>40.559999999999995</v>
      </c>
      <c r="H17" s="14">
        <f t="shared" si="3"/>
        <v>40.559999999999995</v>
      </c>
      <c r="I17" s="1" t="s">
        <v>137</v>
      </c>
    </row>
    <row r="18" spans="1:9" ht="18" customHeight="1" x14ac:dyDescent="0.15">
      <c r="A18" s="4">
        <v>16</v>
      </c>
      <c r="B18" s="16" t="s">
        <v>39</v>
      </c>
      <c r="C18" s="1" t="str">
        <f>VLOOKUP(B18,原始!A:B,2,0)</f>
        <v>省科学院</v>
      </c>
      <c r="D18" s="5">
        <v>4047.42</v>
      </c>
      <c r="E18" s="14">
        <f t="shared" si="0"/>
        <v>60.711300000000001</v>
      </c>
      <c r="F18" s="14">
        <f t="shared" si="1"/>
        <v>60.711300000000001</v>
      </c>
      <c r="G18" s="14">
        <f t="shared" si="2"/>
        <v>60.711300000000001</v>
      </c>
      <c r="H18" s="14">
        <f t="shared" si="3"/>
        <v>60.711300000000001</v>
      </c>
      <c r="I18" s="1" t="s">
        <v>137</v>
      </c>
    </row>
    <row r="19" spans="1:9" ht="18" customHeight="1" x14ac:dyDescent="0.15">
      <c r="A19" s="5">
        <v>17</v>
      </c>
      <c r="B19" s="16" t="s">
        <v>9</v>
      </c>
      <c r="C19" s="1" t="str">
        <f>VLOOKUP(B19,原始!A:B,2,0)</f>
        <v>省科学院</v>
      </c>
      <c r="D19" s="5">
        <v>4785.38</v>
      </c>
      <c r="E19" s="14">
        <f t="shared" si="0"/>
        <v>71.780699999999996</v>
      </c>
      <c r="F19" s="14">
        <f t="shared" si="1"/>
        <v>71.780699999999996</v>
      </c>
      <c r="G19" s="14">
        <f t="shared" si="2"/>
        <v>71.780699999999996</v>
      </c>
      <c r="H19" s="14">
        <f t="shared" si="3"/>
        <v>71.780699999999996</v>
      </c>
      <c r="I19" s="1" t="s">
        <v>137</v>
      </c>
    </row>
    <row r="20" spans="1:9" ht="18" customHeight="1" x14ac:dyDescent="0.15">
      <c r="A20" s="4">
        <v>18</v>
      </c>
      <c r="B20" s="16" t="s">
        <v>40</v>
      </c>
      <c r="C20" s="1" t="str">
        <f>VLOOKUP(B20,原始!A:B,2,0)</f>
        <v>省科技厅</v>
      </c>
      <c r="D20" s="5">
        <v>3117.78</v>
      </c>
      <c r="E20" s="14">
        <f t="shared" si="0"/>
        <v>46.7667</v>
      </c>
      <c r="F20" s="14">
        <f t="shared" si="1"/>
        <v>46.7667</v>
      </c>
      <c r="G20" s="14">
        <f t="shared" si="2"/>
        <v>46.7667</v>
      </c>
      <c r="H20" s="14">
        <f t="shared" si="3"/>
        <v>46.7667</v>
      </c>
      <c r="I20" s="1" t="s">
        <v>137</v>
      </c>
    </row>
    <row r="21" spans="1:9" ht="18" customHeight="1" x14ac:dyDescent="0.15">
      <c r="A21" s="5">
        <v>19</v>
      </c>
      <c r="B21" s="16" t="s">
        <v>41</v>
      </c>
      <c r="C21" s="1" t="str">
        <f>VLOOKUP(B21,原始!A:B,2,0)</f>
        <v>省教育厅</v>
      </c>
      <c r="D21" s="5">
        <v>2867.32</v>
      </c>
      <c r="E21" s="14">
        <f t="shared" si="0"/>
        <v>43.009799999999998</v>
      </c>
      <c r="F21" s="14">
        <f t="shared" si="1"/>
        <v>43.009799999999998</v>
      </c>
      <c r="G21" s="14">
        <f t="shared" si="2"/>
        <v>43.009799999999998</v>
      </c>
      <c r="H21" s="14">
        <f t="shared" si="3"/>
        <v>43.009799999999998</v>
      </c>
      <c r="I21" s="1" t="s">
        <v>137</v>
      </c>
    </row>
    <row r="22" spans="1:9" ht="18" customHeight="1" x14ac:dyDescent="0.15">
      <c r="A22" s="4">
        <v>20</v>
      </c>
      <c r="B22" s="16" t="s">
        <v>42</v>
      </c>
      <c r="C22" s="1" t="str">
        <f>VLOOKUP(B22,原始!A:B,2,0)</f>
        <v>省教育厅</v>
      </c>
      <c r="D22" s="5">
        <v>6099.56</v>
      </c>
      <c r="E22" s="14">
        <f t="shared" si="0"/>
        <v>91.493400000000008</v>
      </c>
      <c r="F22" s="14">
        <f t="shared" si="1"/>
        <v>91.493400000000008</v>
      </c>
      <c r="G22" s="14">
        <f t="shared" si="2"/>
        <v>91.493400000000008</v>
      </c>
      <c r="H22" s="14">
        <f t="shared" si="3"/>
        <v>91.493400000000008</v>
      </c>
      <c r="I22" s="1" t="s">
        <v>137</v>
      </c>
    </row>
    <row r="23" spans="1:9" ht="18" customHeight="1" x14ac:dyDescent="0.15">
      <c r="A23" s="5">
        <v>21</v>
      </c>
      <c r="B23" s="16" t="s">
        <v>43</v>
      </c>
      <c r="C23" s="1" t="str">
        <f>VLOOKUP(B23,原始!A:B,2,0)</f>
        <v>省教育厅</v>
      </c>
      <c r="D23" s="5">
        <v>4355</v>
      </c>
      <c r="E23" s="14">
        <f t="shared" si="0"/>
        <v>65.325000000000003</v>
      </c>
      <c r="F23" s="14">
        <f t="shared" si="1"/>
        <v>65.325000000000003</v>
      </c>
      <c r="G23" s="14">
        <f t="shared" si="2"/>
        <v>65.325000000000003</v>
      </c>
      <c r="H23" s="14">
        <f t="shared" si="3"/>
        <v>65.325000000000003</v>
      </c>
      <c r="I23" s="1" t="s">
        <v>137</v>
      </c>
    </row>
    <row r="24" spans="1:9" ht="18" customHeight="1" x14ac:dyDescent="0.15">
      <c r="A24" s="4">
        <v>22</v>
      </c>
      <c r="B24" s="16" t="s">
        <v>16</v>
      </c>
      <c r="C24" s="1" t="str">
        <f>VLOOKUP(B24,原始!A:B,2,0)</f>
        <v>省教育厅</v>
      </c>
      <c r="D24" s="5">
        <v>2195</v>
      </c>
      <c r="E24" s="14">
        <f t="shared" si="0"/>
        <v>32.924999999999997</v>
      </c>
      <c r="F24" s="14">
        <f t="shared" si="1"/>
        <v>32.924999999999997</v>
      </c>
      <c r="G24" s="14">
        <f t="shared" si="2"/>
        <v>32.924999999999997</v>
      </c>
      <c r="H24" s="14">
        <f t="shared" si="3"/>
        <v>32.924999999999997</v>
      </c>
      <c r="I24" s="1" t="s">
        <v>137</v>
      </c>
    </row>
    <row r="25" spans="1:9" ht="18" customHeight="1" x14ac:dyDescent="0.15">
      <c r="A25" s="5">
        <v>23</v>
      </c>
      <c r="B25" s="16" t="s">
        <v>18</v>
      </c>
      <c r="C25" s="1" t="str">
        <f>VLOOKUP(B25,原始!A:B,2,0)</f>
        <v>省教育厅</v>
      </c>
      <c r="D25" s="14">
        <v>3918</v>
      </c>
      <c r="E25" s="14">
        <f t="shared" si="0"/>
        <v>58.769999999999996</v>
      </c>
      <c r="F25" s="14">
        <f t="shared" si="1"/>
        <v>58.769999999999996</v>
      </c>
      <c r="G25" s="14">
        <f t="shared" si="2"/>
        <v>58.769999999999996</v>
      </c>
      <c r="H25" s="14">
        <f t="shared" si="3"/>
        <v>58.769999999999996</v>
      </c>
      <c r="I25" s="1" t="s">
        <v>137</v>
      </c>
    </row>
    <row r="26" spans="1:9" ht="18" customHeight="1" x14ac:dyDescent="0.15">
      <c r="A26" s="4">
        <v>24</v>
      </c>
      <c r="B26" s="16" t="s">
        <v>44</v>
      </c>
      <c r="C26" s="1" t="str">
        <f>VLOOKUP(B26,原始!A:B,2,0)</f>
        <v>省交通运输厅</v>
      </c>
      <c r="D26" s="14">
        <v>101000</v>
      </c>
      <c r="E26" s="14">
        <f t="shared" si="0"/>
        <v>1515</v>
      </c>
      <c r="F26" s="14">
        <f t="shared" si="1"/>
        <v>1515</v>
      </c>
      <c r="G26" s="14">
        <f t="shared" si="2"/>
        <v>1515</v>
      </c>
      <c r="H26" s="14">
        <f t="shared" si="3"/>
        <v>1515</v>
      </c>
      <c r="I26" s="1" t="s">
        <v>137</v>
      </c>
    </row>
    <row r="27" spans="1:9" ht="18" customHeight="1" x14ac:dyDescent="0.15">
      <c r="A27" s="5">
        <v>25</v>
      </c>
      <c r="B27" s="16" t="s">
        <v>45</v>
      </c>
      <c r="C27" s="1" t="str">
        <f>VLOOKUP(B27,原始!A:B,2,0)</f>
        <v>山东大学</v>
      </c>
      <c r="D27" s="14">
        <v>14294</v>
      </c>
      <c r="E27" s="14">
        <f t="shared" si="0"/>
        <v>214.41</v>
      </c>
      <c r="F27" s="14">
        <f t="shared" si="1"/>
        <v>214.41</v>
      </c>
      <c r="G27" s="14">
        <f t="shared" si="2"/>
        <v>214.41</v>
      </c>
      <c r="H27" s="14">
        <f t="shared" si="3"/>
        <v>214.41</v>
      </c>
      <c r="I27" s="1" t="s">
        <v>137</v>
      </c>
    </row>
  </sheetData>
  <autoFilter ref="A2:H2"/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汇总表 (2)</vt:lpstr>
      <vt:lpstr>分组表</vt:lpstr>
      <vt:lpstr>原始</vt:lpstr>
      <vt:lpstr>汇总表</vt:lpstr>
      <vt:lpstr>分组表!Print_Titles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2018-06-21T06:11:28Z</dcterms:modified>
</cp:coreProperties>
</file>